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10005" activeTab="0"/>
  </bookViews>
  <sheets>
    <sheet name="WATERFLOOD " sheetId="1" r:id="rId1"/>
    <sheet name="POLYMER FLOOD" sheetId="2" r:id="rId2"/>
  </sheets>
  <definedNames/>
  <calcPr fullCalcOnLoad="1"/>
</workbook>
</file>

<file path=xl/sharedStrings.xml><?xml version="1.0" encoding="utf-8"?>
<sst xmlns="http://schemas.openxmlformats.org/spreadsheetml/2006/main" count="426" uniqueCount="125">
  <si>
    <r>
      <t>krw=krwo [(Sw-Swr)/(1-Sor-Swr)]</t>
    </r>
    <r>
      <rPr>
        <vertAlign val="superscript"/>
        <sz val="10"/>
        <rFont val="Arial"/>
        <family val="2"/>
      </rPr>
      <t>nw</t>
    </r>
  </si>
  <si>
    <r>
      <t>kro=kroo [(1-Sor-Sw)/(1-Sor-Swr)]</t>
    </r>
    <r>
      <rPr>
        <vertAlign val="superscript"/>
        <sz val="10"/>
        <rFont val="Arial"/>
        <family val="2"/>
      </rPr>
      <t>no</t>
    </r>
  </si>
  <si>
    <t>krwo</t>
  </si>
  <si>
    <t>kroo</t>
  </si>
  <si>
    <t>nw</t>
  </si>
  <si>
    <t>no</t>
  </si>
  <si>
    <t>Sor</t>
  </si>
  <si>
    <t>Swr</t>
  </si>
  <si>
    <t>Sw</t>
  </si>
  <si>
    <t>krw</t>
  </si>
  <si>
    <t>kro</t>
  </si>
  <si>
    <t>fo</t>
  </si>
  <si>
    <t>fw</t>
  </si>
  <si>
    <t>dfw/dS</t>
  </si>
  <si>
    <t>Ave Sw BT</t>
  </si>
  <si>
    <t>PV=1/slope</t>
  </si>
  <si>
    <t>Sw ave</t>
  </si>
  <si>
    <t>(mobile)</t>
  </si>
  <si>
    <t>por 1</t>
  </si>
  <si>
    <t>por 2</t>
  </si>
  <si>
    <t>k1</t>
  </si>
  <si>
    <t>k2</t>
  </si>
  <si>
    <t>xD</t>
  </si>
  <si>
    <t>visw dL fw / kw</t>
  </si>
  <si>
    <t>(dp)</t>
  </si>
  <si>
    <t>%dPw</t>
  </si>
  <si>
    <t>Px</t>
  </si>
  <si>
    <t>(P0=100)</t>
  </si>
  <si>
    <t>viso dL fo /ko</t>
  </si>
  <si>
    <t>dp/dl</t>
  </si>
  <si>
    <t>uo/uw</t>
  </si>
  <si>
    <t>visw/viso 1/kw fw/1</t>
  </si>
  <si>
    <t>*k2/k1 por1/por2</t>
  </si>
  <si>
    <t>u2/u1</t>
  </si>
  <si>
    <t>layer 2</t>
  </si>
  <si>
    <t>global</t>
  </si>
  <si>
    <t>h1</t>
  </si>
  <si>
    <t>h2</t>
  </si>
  <si>
    <t>PV</t>
  </si>
  <si>
    <t>FREE</t>
  </si>
  <si>
    <t>CROSSFLOW</t>
  </si>
  <si>
    <t>NO</t>
  </si>
  <si>
    <t>PV2</t>
  </si>
  <si>
    <t>M=</t>
  </si>
  <si>
    <t>cp oil</t>
  </si>
  <si>
    <t>k2/k1 phi1/phi2</t>
  </si>
  <si>
    <t>Layer 1</t>
  </si>
  <si>
    <t>L2/L</t>
  </si>
  <si>
    <t>Swi</t>
  </si>
  <si>
    <t>fwi</t>
  </si>
  <si>
    <t>H</t>
  </si>
  <si>
    <t>df2dS</t>
  </si>
  <si>
    <t>SW BT</t>
  </si>
  <si>
    <t>Sw BT</t>
  </si>
  <si>
    <t>Fw BT</t>
  </si>
  <si>
    <t>Intercept on water curve from polymer tangent</t>
  </si>
  <si>
    <t>fw=fwi + dfw/dsw (sw-swi)</t>
  </si>
  <si>
    <t>dfw/ds poly</t>
  </si>
  <si>
    <t>swi</t>
  </si>
  <si>
    <t>sw</t>
  </si>
  <si>
    <t>df/ds water</t>
  </si>
  <si>
    <t>water bank BT</t>
  </si>
  <si>
    <t>polymer slope intercept</t>
  </si>
  <si>
    <t>polymer bank BT</t>
  </si>
  <si>
    <t>INITIAL</t>
  </si>
  <si>
    <t>water bank in front of polymer</t>
  </si>
  <si>
    <t>all polymer</t>
  </si>
  <si>
    <t>water only</t>
  </si>
  <si>
    <t>row</t>
  </si>
  <si>
    <t>x2</t>
  </si>
  <si>
    <t>x0</t>
  </si>
  <si>
    <t>row+1</t>
  </si>
  <si>
    <t>y2</t>
  </si>
  <si>
    <t>x1</t>
  </si>
  <si>
    <t>y1</t>
  </si>
  <si>
    <t>y0</t>
  </si>
  <si>
    <t>x</t>
  </si>
  <si>
    <t>ext y</t>
  </si>
  <si>
    <t>cp polymer</t>
  </si>
  <si>
    <t>visp dL fp / kp</t>
  </si>
  <si>
    <t>fw or fp</t>
  </si>
  <si>
    <t>PV1</t>
  </si>
  <si>
    <t>PV2X</t>
  </si>
  <si>
    <t>PV2NX</t>
  </si>
  <si>
    <t>% mobile oil</t>
  </si>
  <si>
    <t>MIN</t>
  </si>
  <si>
    <t>MAX</t>
  </si>
  <si>
    <t>mult</t>
  </si>
  <si>
    <t>Water displacing oil</t>
  </si>
  <si>
    <t>INPUT</t>
  </si>
  <si>
    <t>h1 (Layer 1 height)</t>
  </si>
  <si>
    <t>h2 (Layer 2 height)</t>
  </si>
  <si>
    <t>water viscosity, cp</t>
  </si>
  <si>
    <t>oil viscosity, cp</t>
  </si>
  <si>
    <t>k1 (Layer 1 permeability)</t>
  </si>
  <si>
    <t>k2 (Layer 2 permeability)</t>
  </si>
  <si>
    <t>polymer viscosity, cp</t>
  </si>
  <si>
    <t>mu poly, cp</t>
  </si>
  <si>
    <t>mu oil, cp</t>
  </si>
  <si>
    <t>NUM</t>
  </si>
  <si>
    <t>polymer displacing oil and water</t>
  </si>
  <si>
    <t>Mw=</t>
  </si>
  <si>
    <t>PV of water injected before polymer</t>
  </si>
  <si>
    <t>earliest possible polymer BT, PV</t>
  </si>
  <si>
    <t>latest possible polymer BT, PV</t>
  </si>
  <si>
    <t>Water injected before polymer, PV</t>
  </si>
  <si>
    <t>Vpmax (fw/Sw at polymer BT)</t>
  </si>
  <si>
    <t>Vpinitial (1-Sor)</t>
  </si>
  <si>
    <t>Sp* (Sw at polymer BT)</t>
  </si>
  <si>
    <t>1/Vpmax</t>
  </si>
  <si>
    <t>Sw1 (Sw@ polymer-water intercept)</t>
  </si>
  <si>
    <t>oil front velocity (fw1/Sw1)</t>
  </si>
  <si>
    <t>fw1 (fw@ polymer-water intercept)</t>
  </si>
  <si>
    <t>%mobile oil recovered @ Oil BTW</t>
  </si>
  <si>
    <t>%mobile oil recovered @ Oil BTP</t>
  </si>
  <si>
    <t>Oil bank Swp-Sw, % of mobile oil</t>
  </si>
  <si>
    <t>PV oil bank start</t>
  </si>
  <si>
    <t xml:space="preserve">PV oil bank size </t>
  </si>
  <si>
    <t>PV oil bank end</t>
  </si>
  <si>
    <t>oil BT row</t>
  </si>
  <si>
    <t>Piston-like displacement</t>
  </si>
  <si>
    <t>% mobile oil recovered</t>
  </si>
  <si>
    <t>retention perfectly balances inaccessible PV; no gravity, dispersion, or capillary pressure</t>
  </si>
  <si>
    <t>Row</t>
  </si>
  <si>
    <t>OOIP produced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</si>
</sst>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  <font>
      <b/>
      <sz val="11"/>
      <color rgb="FFFFFF00"/>
      <name val="Calibri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5" fillId="0" borderId="0" xfId="0" applyFont="1" applyAlignment="1">
      <alignment/>
    </xf>
    <xf numFmtId="0" fontId="37" fillId="29" borderId="0" xfId="48" applyAlignment="1">
      <alignment/>
    </xf>
    <xf numFmtId="0" fontId="0" fillId="0" borderId="0" xfId="0" applyFont="1" applyAlignment="1">
      <alignment/>
    </xf>
    <xf numFmtId="0" fontId="48" fillId="29" borderId="0" xfId="48" applyFont="1" applyAlignment="1">
      <alignment/>
    </xf>
    <xf numFmtId="0" fontId="49" fillId="33" borderId="0" xfId="48" applyFont="1" applyFill="1" applyAlignment="1">
      <alignment/>
    </xf>
    <xf numFmtId="0" fontId="0" fillId="34" borderId="0" xfId="0" applyFill="1" applyAlignment="1">
      <alignment/>
    </xf>
    <xf numFmtId="0" fontId="50" fillId="34" borderId="0" xfId="0" applyFont="1" applyFill="1" applyAlignment="1">
      <alignment/>
    </xf>
    <xf numFmtId="0" fontId="6" fillId="0" borderId="0" xfId="0" applyFont="1" applyAlignment="1">
      <alignment/>
    </xf>
    <xf numFmtId="0" fontId="51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Water displacing oil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1125"/>
          <c:w val="0.93"/>
          <c:h val="0.7715"/>
        </c:manualLayout>
      </c:layout>
      <c:scatterChart>
        <c:scatterStyle val="smoothMarker"/>
        <c:varyColors val="0"/>
        <c:ser>
          <c:idx val="1"/>
          <c:order val="0"/>
          <c:tx>
            <c:v>1 layer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'WATERFLOOD '!$AS$50:$AS$89</c:f>
              <c:numCache/>
            </c:numRef>
          </c:xVal>
          <c:yVal>
            <c:numRef>
              <c:f>'WATERFLOOD '!$J$50:$J$89</c:f>
              <c:numCache/>
            </c:numRef>
          </c:yVal>
          <c:smooth val="1"/>
        </c:ser>
        <c:ser>
          <c:idx val="2"/>
          <c:order val="1"/>
          <c:tx>
            <c:v>2 layers crossflow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'WATERFLOOD '!$AT$50:$AT$89</c:f>
              <c:numCache/>
            </c:numRef>
          </c:xVal>
          <c:yVal>
            <c:numRef>
              <c:f>'WATERFLOOD '!$AA$50:$AA$89</c:f>
              <c:numCache/>
            </c:numRef>
          </c:yVal>
          <c:smooth val="1"/>
        </c:ser>
        <c:ser>
          <c:idx val="3"/>
          <c:order val="2"/>
          <c:tx>
            <c:v>2 layers no crossflow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'WATERFLOOD '!$AU$50:$AU$89</c:f>
              <c:numCache/>
            </c:numRef>
          </c:xVal>
          <c:yVal>
            <c:numRef>
              <c:f>'WATERFLOOD '!$AG$50:$AG$89</c:f>
              <c:numCache/>
            </c:numRef>
          </c:yVal>
          <c:smooth val="1"/>
        </c:ser>
        <c:ser>
          <c:idx val="0"/>
          <c:order val="3"/>
          <c:tx>
            <c:v>Piston-like displacement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'WATERFLOOD '!$V$5:$V$15</c:f>
              <c:numCache/>
            </c:numRef>
          </c:xVal>
          <c:yVal>
            <c:numRef>
              <c:f>'WATERFLOOD '!$W$5:$W$15</c:f>
              <c:numCache/>
            </c:numRef>
          </c:yVal>
          <c:smooth val="1"/>
        </c:ser>
        <c:axId val="9212033"/>
        <c:axId val="15799434"/>
      </c:scatterChart>
      <c:valAx>
        <c:axId val="9212033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PV injected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5799434"/>
        <c:crossesAt val="0"/>
        <c:crossBetween val="midCat"/>
        <c:dispUnits/>
        <c:majorUnit val="10"/>
      </c:valAx>
      <c:valAx>
        <c:axId val="157994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mobile oil recovered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9212033"/>
        <c:crossesAt val="0.01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25"/>
          <c:y val="0.156"/>
          <c:w val="0.28725"/>
          <c:h val="0.2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Polymer displacing oil and water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25"/>
          <c:w val="0.93025"/>
          <c:h val="0.7715"/>
        </c:manualLayout>
      </c:layout>
      <c:scatterChart>
        <c:scatterStyle val="smoothMarker"/>
        <c:varyColors val="0"/>
        <c:ser>
          <c:idx val="1"/>
          <c:order val="0"/>
          <c:tx>
            <c:v>1 layer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'POLYMER FLOOD'!$AT$332:$AT$431</c:f>
              <c:numCache/>
            </c:numRef>
          </c:xVal>
          <c:yVal>
            <c:numRef>
              <c:f>'POLYMER FLOOD'!$K$332:$K$431</c:f>
              <c:numCache/>
            </c:numRef>
          </c:yVal>
          <c:smooth val="1"/>
        </c:ser>
        <c:ser>
          <c:idx val="2"/>
          <c:order val="1"/>
          <c:tx>
            <c:v>2 layers crossflow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'POLYMER FLOOD'!$AU$332:$AU$431</c:f>
              <c:numCache/>
            </c:numRef>
          </c:xVal>
          <c:yVal>
            <c:numRef>
              <c:f>'POLYMER FLOOD'!$AB$332:$AB$431</c:f>
              <c:numCache/>
            </c:numRef>
          </c:yVal>
          <c:smooth val="1"/>
        </c:ser>
        <c:ser>
          <c:idx val="3"/>
          <c:order val="2"/>
          <c:tx>
            <c:v>2 layers no crossflow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'POLYMER FLOOD'!$AV$332:$AV$431</c:f>
              <c:numCache/>
            </c:numRef>
          </c:xVal>
          <c:yVal>
            <c:numRef>
              <c:f>'POLYMER FLOOD'!$AH$332:$AH$431</c:f>
              <c:numCache/>
            </c:numRef>
          </c:yVal>
          <c:smooth val="1"/>
        </c:ser>
        <c:ser>
          <c:idx val="0"/>
          <c:order val="3"/>
          <c:tx>
            <c:v>Piston-like displacement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'POLYMER FLOOD'!$V$5:$V$15</c:f>
              <c:numCache/>
            </c:numRef>
          </c:xVal>
          <c:yVal>
            <c:numRef>
              <c:f>'POLYMER FLOOD'!$W$5:$W$15</c:f>
              <c:numCache/>
            </c:numRef>
          </c:yVal>
          <c:smooth val="1"/>
        </c:ser>
        <c:axId val="7977179"/>
        <c:axId val="4685748"/>
      </c:scatterChart>
      <c:valAx>
        <c:axId val="7977179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PV injected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4685748"/>
        <c:crossesAt val="0"/>
        <c:crossBetween val="midCat"/>
        <c:dispUnits/>
        <c:majorUnit val="10"/>
      </c:valAx>
      <c:valAx>
        <c:axId val="468574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mobile oil recovered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7977179"/>
        <c:crossesAt val="0.01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156"/>
          <c:w val="0.288"/>
          <c:h val="0.2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</xdr:row>
      <xdr:rowOff>76200</xdr:rowOff>
    </xdr:from>
    <xdr:to>
      <xdr:col>15</xdr:col>
      <xdr:colOff>466725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5362575" y="466725"/>
        <a:ext cx="57912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123825</xdr:rowOff>
    </xdr:from>
    <xdr:to>
      <xdr:col>16</xdr:col>
      <xdr:colOff>419100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886450" y="352425"/>
        <a:ext cx="57721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1"/>
  <sheetViews>
    <sheetView tabSelected="1" zoomScalePageLayoutView="0" workbookViewId="0" topLeftCell="A1">
      <selection activeCell="AX50" sqref="AX50:AX66"/>
    </sheetView>
  </sheetViews>
  <sheetFormatPr defaultColWidth="9.140625" defaultRowHeight="12.75"/>
  <cols>
    <col min="1" max="1" width="23.8515625" style="0" customWidth="1"/>
    <col min="10" max="10" width="12.421875" style="0" bestFit="1" customWidth="1"/>
    <col min="11" max="11" width="11.8515625" style="0" customWidth="1"/>
    <col min="14" max="14" width="11.57421875" style="0" customWidth="1"/>
    <col min="16" max="16" width="11.7109375" style="0" customWidth="1"/>
  </cols>
  <sheetData>
    <row r="1" ht="18">
      <c r="A1" s="3" t="s">
        <v>88</v>
      </c>
    </row>
    <row r="3" spans="1:22" ht="15.75">
      <c r="A3" s="9">
        <f>B22</f>
        <v>1000</v>
      </c>
      <c r="B3" s="10" t="s">
        <v>44</v>
      </c>
      <c r="C3" s="10" t="s">
        <v>43</v>
      </c>
      <c r="D3" s="10">
        <f>$B8/$B9*$B22/$B21</f>
        <v>600</v>
      </c>
      <c r="V3" t="s">
        <v>120</v>
      </c>
    </row>
    <row r="4" spans="22:23" ht="12.75">
      <c r="V4" t="s">
        <v>38</v>
      </c>
      <c r="W4" t="s">
        <v>121</v>
      </c>
    </row>
    <row r="5" spans="1:23" ht="14.25">
      <c r="A5" t="s">
        <v>0</v>
      </c>
      <c r="V5">
        <v>0.01</v>
      </c>
      <c r="W5">
        <f>V5/(1-$B$16-$B$17)*100</f>
        <v>1.8181818181818183</v>
      </c>
    </row>
    <row r="6" spans="1:23" ht="14.25">
      <c r="A6" t="s">
        <v>1</v>
      </c>
      <c r="V6">
        <f>V5*10^0.2</f>
        <v>0.015848931924611138</v>
      </c>
      <c r="W6">
        <f aca="true" t="shared" si="0" ref="W6:W15">V6/(1-$B$16-$B$17)*100</f>
        <v>2.8816239862929347</v>
      </c>
    </row>
    <row r="7" spans="1:23" ht="15">
      <c r="A7" s="6" t="s">
        <v>89</v>
      </c>
      <c r="V7">
        <f aca="true" t="shared" si="1" ref="V7:V15">V6*10^0.2</f>
        <v>0.025118864315095808</v>
      </c>
      <c r="W7">
        <f t="shared" si="0"/>
        <v>4.567066239108329</v>
      </c>
    </row>
    <row r="8" spans="1:23" ht="15">
      <c r="A8" s="4" t="s">
        <v>2</v>
      </c>
      <c r="B8" s="4">
        <v>0.6</v>
      </c>
      <c r="V8">
        <f t="shared" si="1"/>
        <v>0.03981071705534974</v>
      </c>
      <c r="W8">
        <f t="shared" si="0"/>
        <v>7.238312191881772</v>
      </c>
    </row>
    <row r="9" spans="1:23" ht="15">
      <c r="A9" s="4" t="s">
        <v>3</v>
      </c>
      <c r="B9" s="4">
        <v>1</v>
      </c>
      <c r="V9">
        <f t="shared" si="1"/>
        <v>0.06309573444801936</v>
      </c>
      <c r="W9">
        <f t="shared" si="0"/>
        <v>11.471951717821703</v>
      </c>
    </row>
    <row r="10" spans="1:23" ht="15">
      <c r="A10" s="4" t="s">
        <v>94</v>
      </c>
      <c r="B10" s="4">
        <v>1</v>
      </c>
      <c r="V10">
        <f t="shared" si="1"/>
        <v>0.10000000000000006</v>
      </c>
      <c r="W10">
        <f t="shared" si="0"/>
        <v>18.181818181818198</v>
      </c>
    </row>
    <row r="11" spans="1:23" ht="15">
      <c r="A11" s="4" t="s">
        <v>95</v>
      </c>
      <c r="B11" s="4">
        <v>0.1</v>
      </c>
      <c r="V11">
        <f t="shared" si="1"/>
        <v>0.15848931924611145</v>
      </c>
      <c r="W11">
        <f t="shared" si="0"/>
        <v>28.81623986292936</v>
      </c>
    </row>
    <row r="12" spans="1:23" ht="15">
      <c r="A12" s="4" t="s">
        <v>18</v>
      </c>
      <c r="B12" s="4">
        <v>0.33</v>
      </c>
      <c r="V12">
        <f t="shared" si="1"/>
        <v>0.2511886431509582</v>
      </c>
      <c r="W12">
        <f t="shared" si="0"/>
        <v>45.67066239108331</v>
      </c>
    </row>
    <row r="13" spans="1:23" ht="15">
      <c r="A13" s="4" t="s">
        <v>19</v>
      </c>
      <c r="B13" s="4">
        <v>0.3</v>
      </c>
      <c r="V13">
        <f t="shared" si="1"/>
        <v>0.39810717055349754</v>
      </c>
      <c r="W13">
        <f t="shared" si="0"/>
        <v>72.38312191881774</v>
      </c>
    </row>
    <row r="14" spans="1:23" ht="15">
      <c r="A14" s="4" t="s">
        <v>4</v>
      </c>
      <c r="B14" s="4">
        <v>2</v>
      </c>
      <c r="V14">
        <f t="shared" si="1"/>
        <v>0.6309573444801937</v>
      </c>
      <c r="W14">
        <f t="shared" si="0"/>
        <v>114.71951717821705</v>
      </c>
    </row>
    <row r="15" spans="1:23" ht="15">
      <c r="A15" s="4" t="s">
        <v>5</v>
      </c>
      <c r="B15" s="4">
        <v>3</v>
      </c>
      <c r="C15" s="8"/>
      <c r="V15">
        <f t="shared" si="1"/>
        <v>1.0000000000000007</v>
      </c>
      <c r="W15">
        <f t="shared" si="0"/>
        <v>181.81818181818196</v>
      </c>
    </row>
    <row r="16" spans="1:2" ht="15">
      <c r="A16" s="4" t="s">
        <v>6</v>
      </c>
      <c r="B16" s="4">
        <v>0.3</v>
      </c>
    </row>
    <row r="17" spans="1:2" ht="15">
      <c r="A17" s="4" t="s">
        <v>7</v>
      </c>
      <c r="B17" s="4">
        <v>0.15</v>
      </c>
    </row>
    <row r="18" spans="1:2" ht="15">
      <c r="A18" s="4" t="s">
        <v>90</v>
      </c>
      <c r="B18" s="4">
        <v>1</v>
      </c>
    </row>
    <row r="19" spans="1:2" ht="15">
      <c r="A19" s="4" t="s">
        <v>91</v>
      </c>
      <c r="B19" s="4">
        <v>1</v>
      </c>
    </row>
    <row r="20" spans="1:2" ht="15">
      <c r="A20" s="4"/>
      <c r="B20" s="4"/>
    </row>
    <row r="21" spans="1:2" ht="15">
      <c r="A21" s="4" t="s">
        <v>92</v>
      </c>
      <c r="B21" s="4">
        <v>1</v>
      </c>
    </row>
    <row r="22" spans="1:2" ht="15">
      <c r="A22" s="4" t="s">
        <v>93</v>
      </c>
      <c r="B22" s="7">
        <v>1000</v>
      </c>
    </row>
    <row r="23" spans="1:2" ht="15">
      <c r="A23" s="4" t="s">
        <v>48</v>
      </c>
      <c r="B23" s="4">
        <f>B17</f>
        <v>0.15</v>
      </c>
    </row>
    <row r="24" spans="1:2" ht="15">
      <c r="A24" s="4" t="s">
        <v>49</v>
      </c>
      <c r="B24" s="4">
        <v>0</v>
      </c>
    </row>
    <row r="25" spans="1:2" ht="12.75">
      <c r="A25" t="s">
        <v>50</v>
      </c>
      <c r="B25">
        <f>$B$9/$B$8*$B$21/$B$22*(1-$B$16-$B$17)^($B$14-$B$15)</f>
        <v>0.0030303030303030307</v>
      </c>
    </row>
    <row r="27" spans="1:16" ht="12.75">
      <c r="A27" t="s">
        <v>8</v>
      </c>
      <c r="B27" t="s">
        <v>9</v>
      </c>
      <c r="C27" t="s">
        <v>10</v>
      </c>
      <c r="D27" t="s">
        <v>12</v>
      </c>
      <c r="E27" t="s">
        <v>11</v>
      </c>
      <c r="F27" t="s">
        <v>13</v>
      </c>
      <c r="G27" t="s">
        <v>85</v>
      </c>
      <c r="H27" t="s">
        <v>51</v>
      </c>
      <c r="I27" t="s">
        <v>52</v>
      </c>
      <c r="J27" t="s">
        <v>86</v>
      </c>
      <c r="K27" s="11" t="s">
        <v>53</v>
      </c>
      <c r="L27" s="11" t="s">
        <v>54</v>
      </c>
      <c r="M27" s="11" t="s">
        <v>14</v>
      </c>
      <c r="N27" s="11" t="s">
        <v>15</v>
      </c>
      <c r="O27" s="11" t="s">
        <v>16</v>
      </c>
      <c r="P27" s="11" t="s">
        <v>84</v>
      </c>
    </row>
    <row r="28" spans="1:16" ht="12.75">
      <c r="A28">
        <f>$B$23+(1-$B$16-$B$17)/(2+LOG($B$22))</f>
        <v>0.26</v>
      </c>
      <c r="B28">
        <f aca="true" t="shared" si="2" ref="B28:B46">$B$8*(($A28-$B$17)/(1-$B$16-$B$17))^$B$14</f>
        <v>0.024000000000000007</v>
      </c>
      <c r="C28">
        <f aca="true" t="shared" si="3" ref="C28:C46">$B$9*((1-$A28-$B$16)/(1-$B$16-$B$17))^$B$15</f>
        <v>0.5120000000000002</v>
      </c>
      <c r="D28">
        <f>(B28/$B$21)/(B28/$B$21+C28/$B$22)</f>
        <v>0.9791122715404701</v>
      </c>
      <c r="E28">
        <f aca="true" t="shared" si="4" ref="E28:E46">1-D28</f>
        <v>0.02088772845952991</v>
      </c>
      <c r="F28">
        <f aca="true" t="shared" si="5" ref="F28:F46">$B$25*$D28^2*(1-$B$16-$A28)^$B$15/($A28-$B$17)^$B$14*($B$14/($A28-$B$17)+$B$15/(1-$B$16-$A28))</f>
        <v>0.5112857814832741</v>
      </c>
      <c r="G28">
        <f>IF(I28&gt;1-B16,A28,$B$23)</f>
        <v>0.15</v>
      </c>
      <c r="H28">
        <f aca="true" t="shared" si="6" ref="H28:H46">(D28-$B$24)/(A28-$B$23)</f>
        <v>8.901020650367908</v>
      </c>
      <c r="I28">
        <f aca="true" t="shared" si="7" ref="I28:I46">1-$B$16-((D28-$B$24)/(A28-$B$23)/$B$25/D28^2/($B$14/(A28-$B$17)+$B$15/(1-$B$16-A28))*(A28-$B$17)^$B$14)^(1/$B$15)</f>
        <v>-0.4403671742271098</v>
      </c>
      <c r="J28">
        <f>IF(I28&lt;$B$23,A28,1-B16)</f>
        <v>0.26</v>
      </c>
      <c r="K28" s="11">
        <f>IF(($S$46=TRUE),A46,S45)</f>
        <v>0.17240348107094483</v>
      </c>
      <c r="L28" s="11">
        <f>IF(($S$46=TRUE),D46,N46)</f>
        <v>0.5300350871867668</v>
      </c>
      <c r="M28" s="11">
        <f>IF(($S$46=TRUE),$B$17+1/$F$46,$B$17+1/$P$46)</f>
        <v>0.192276435795235</v>
      </c>
      <c r="N28" s="11">
        <f>IF(($S$46=TRUE),1/$F$46,1/$P$46)</f>
        <v>0.04227643579523503</v>
      </c>
      <c r="O28" s="11">
        <f>K28+(1-L28)*N28</f>
        <v>0.19227192253350672</v>
      </c>
      <c r="P28" s="11">
        <f>100*(O28-$B$17)/(1-$B$16-$B$17)</f>
        <v>7.685804097001224</v>
      </c>
    </row>
    <row r="29" spans="1:10" ht="12.75">
      <c r="A29">
        <f>G29+(MAX(I28,J29)-G29)/2</f>
        <v>0.20500000000000002</v>
      </c>
      <c r="B29">
        <f t="shared" si="2"/>
        <v>0.006000000000000005</v>
      </c>
      <c r="C29">
        <f t="shared" si="3"/>
        <v>0.7290000000000001</v>
      </c>
      <c r="D29">
        <f aca="true" t="shared" si="8" ref="D29:D46">B29/$B$21/(B29/$B$21+C29/$B$22)</f>
        <v>0.8916629514043691</v>
      </c>
      <c r="E29">
        <f t="shared" si="4"/>
        <v>0.10833704859563087</v>
      </c>
      <c r="F29">
        <f t="shared" si="5"/>
        <v>4.098187439275943</v>
      </c>
      <c r="G29">
        <f>IF(I28&gt;A28,A28,G28)</f>
        <v>0.15</v>
      </c>
      <c r="H29">
        <f t="shared" si="6"/>
        <v>16.212053661897613</v>
      </c>
      <c r="I29">
        <f t="shared" si="7"/>
        <v>-0.08286570888466427</v>
      </c>
      <c r="J29">
        <f>IF(I28&lt;A28,A28,J28)</f>
        <v>0.26</v>
      </c>
    </row>
    <row r="30" spans="1:19" ht="12.75">
      <c r="A30">
        <f>G30+(MAX(I29,J30)-G30)/2</f>
        <v>0.1775</v>
      </c>
      <c r="B30">
        <f t="shared" si="2"/>
        <v>0.0015000000000000002</v>
      </c>
      <c r="C30">
        <f t="shared" si="3"/>
        <v>0.8573750000000001</v>
      </c>
      <c r="D30">
        <f t="shared" si="8"/>
        <v>0.6363009703589799</v>
      </c>
      <c r="E30">
        <f t="shared" si="4"/>
        <v>0.3636990296410201</v>
      </c>
      <c r="F30">
        <f t="shared" si="5"/>
        <v>18.159433233774596</v>
      </c>
      <c r="G30">
        <f aca="true" t="shared" si="9" ref="G30:G46">IF(I29&gt;A29,A29,G29)</f>
        <v>0.15</v>
      </c>
      <c r="H30">
        <f t="shared" si="6"/>
        <v>23.13821710396291</v>
      </c>
      <c r="I30">
        <f t="shared" si="7"/>
        <v>0.13354924227186915</v>
      </c>
      <c r="J30">
        <f aca="true" t="shared" si="10" ref="J30:J46">IF(I29&lt;A29,A29,J29)</f>
        <v>0.20500000000000002</v>
      </c>
      <c r="K30" t="s">
        <v>8</v>
      </c>
      <c r="L30" t="s">
        <v>9</v>
      </c>
      <c r="M30" t="s">
        <v>10</v>
      </c>
      <c r="N30" t="s">
        <v>12</v>
      </c>
      <c r="O30" t="s">
        <v>11</v>
      </c>
      <c r="P30" t="s">
        <v>13</v>
      </c>
      <c r="R30" t="s">
        <v>51</v>
      </c>
      <c r="S30" t="s">
        <v>52</v>
      </c>
    </row>
    <row r="31" spans="1:19" ht="12.75">
      <c r="A31">
        <f aca="true" t="shared" si="11" ref="A31:A45">G31+(MAX(I30,J31)-G31)/2</f>
        <v>0.16375</v>
      </c>
      <c r="B31">
        <f t="shared" si="2"/>
        <v>0.00037500000000000077</v>
      </c>
      <c r="C31">
        <f t="shared" si="3"/>
        <v>0.9268593749999999</v>
      </c>
      <c r="D31">
        <f t="shared" si="8"/>
        <v>0.28804954452165815</v>
      </c>
      <c r="E31">
        <f t="shared" si="4"/>
        <v>0.7119504554783418</v>
      </c>
      <c r="F31">
        <f t="shared" si="5"/>
        <v>30.97666640228323</v>
      </c>
      <c r="G31">
        <f t="shared" si="9"/>
        <v>0.15</v>
      </c>
      <c r="H31">
        <f t="shared" si="6"/>
        <v>20.9490577833933</v>
      </c>
      <c r="I31">
        <f t="shared" si="7"/>
        <v>0.22930031192396305</v>
      </c>
      <c r="J31">
        <f t="shared" si="10"/>
        <v>0.1775</v>
      </c>
      <c r="K31">
        <f>I28</f>
        <v>-0.4403671742271098</v>
      </c>
      <c r="L31">
        <f>$B$8*(($K31-$B$17)/(1-$B$16-$B$17))^$B$14</f>
        <v>0.6913059181584847</v>
      </c>
      <c r="M31">
        <f>$B$9*((1-$K31-$B$16)/(1-$B$16-$B$17))^$B$15</f>
        <v>8.913454545454544</v>
      </c>
      <c r="N31">
        <f aca="true" t="shared" si="12" ref="N31:N45">L31/$B$21/(L31/$B$21+M31/$B$22)</f>
        <v>0.9872704828045035</v>
      </c>
      <c r="O31">
        <f aca="true" t="shared" si="13" ref="O31:O45">1-N31</f>
        <v>0.012729517195496531</v>
      </c>
      <c r="P31">
        <f>$B$25*$N31^2*(1-$B$16-$K31)^$B$15/($K31-$B$17)^$B$14*($B$14/($K31-$B$17)+$B$15/(1-$B$16-$K31))</f>
        <v>-0.009513461588094681</v>
      </c>
      <c r="R31">
        <f aca="true" t="shared" si="14" ref="R31:R45">(N31-$B$24)/(K31-$B$23)</f>
        <v>-1.6722990808169627</v>
      </c>
      <c r="S31">
        <f aca="true" t="shared" si="15" ref="S31:S44">1-$B$16-((N31-$B$24)/(K31-$B$23)/$B$25/N31^2/($B$14/(K31-$B$17)+$B$15/(1-$B$16-K31))*(K31-$B$17)^$B$14)^(1/$B$15)</f>
        <v>-5.688072477424323</v>
      </c>
    </row>
    <row r="32" spans="1:19" ht="12.75">
      <c r="A32">
        <f t="shared" si="11"/>
        <v>0.19652515596198153</v>
      </c>
      <c r="B32">
        <f t="shared" si="2"/>
        <v>0.004293401925196773</v>
      </c>
      <c r="C32">
        <f t="shared" si="3"/>
        <v>0.7670881250025179</v>
      </c>
      <c r="D32">
        <f t="shared" si="8"/>
        <v>0.8484162368875108</v>
      </c>
      <c r="E32">
        <f t="shared" si="4"/>
        <v>0.15158376311248922</v>
      </c>
      <c r="F32">
        <f t="shared" si="5"/>
        <v>6.29476657558755</v>
      </c>
      <c r="G32">
        <f t="shared" si="9"/>
        <v>0.16375</v>
      </c>
      <c r="H32">
        <f t="shared" si="6"/>
        <v>18.23564519763893</v>
      </c>
      <c r="I32">
        <f t="shared" si="7"/>
        <v>-0.017725335970901535</v>
      </c>
      <c r="J32">
        <f t="shared" si="10"/>
        <v>0.1775</v>
      </c>
      <c r="K32">
        <f>S31</f>
        <v>-5.688072477424323</v>
      </c>
      <c r="L32">
        <f aca="true" t="shared" si="16" ref="L32:L46">$B$8*(($K32-$B$17)/(1-$B$16-$B$17))^$B$14</f>
        <v>67.60282363965499</v>
      </c>
      <c r="M32">
        <f aca="true" t="shared" si="17" ref="M32:M46">$B$9*((1-$K32-$B$16)/(1-$B$16-$B$17))^$B$15</f>
        <v>1566.8284047019233</v>
      </c>
      <c r="N32">
        <f t="shared" si="12"/>
        <v>0.9773480369151322</v>
      </c>
      <c r="O32">
        <f t="shared" si="13"/>
        <v>0.022651963084867832</v>
      </c>
      <c r="P32">
        <f aca="true" t="shared" si="18" ref="P32:P46">$B$25*$N32^2*(1-$B$16-$K32)^$B$15/($K32-$B$17)^$B$14*($B$14/($K32-$B$17)+$B$15/(1-$B$16-$K32))</f>
        <v>0.002812661527295668</v>
      </c>
      <c r="R32">
        <f t="shared" si="14"/>
        <v>-0.16740937024925812</v>
      </c>
      <c r="S32">
        <f t="shared" si="15"/>
        <v>25.641578266499465</v>
      </c>
    </row>
    <row r="33" spans="1:19" ht="12.75">
      <c r="A33">
        <f t="shared" si="11"/>
        <v>0.18013757798099078</v>
      </c>
      <c r="B33">
        <f t="shared" si="2"/>
        <v>0.0018015344262353077</v>
      </c>
      <c r="C33">
        <f t="shared" si="3"/>
        <v>0.8444563562219656</v>
      </c>
      <c r="D33">
        <f t="shared" si="8"/>
        <v>0.6808543847466704</v>
      </c>
      <c r="E33">
        <f t="shared" si="4"/>
        <v>0.31914561525332963</v>
      </c>
      <c r="F33">
        <f t="shared" si="5"/>
        <v>15.673921363818197</v>
      </c>
      <c r="G33">
        <f t="shared" si="9"/>
        <v>0.16375</v>
      </c>
      <c r="H33">
        <f t="shared" si="6"/>
        <v>22.591542863070078</v>
      </c>
      <c r="I33">
        <f t="shared" si="7"/>
        <v>0.11276603268853702</v>
      </c>
      <c r="J33">
        <f t="shared" si="10"/>
        <v>0.19652515596198153</v>
      </c>
      <c r="K33">
        <f aca="true" t="shared" si="19" ref="K33:K45">S32</f>
        <v>25.641578266499465</v>
      </c>
      <c r="L33">
        <f t="shared" si="16"/>
        <v>1288.9002892900523</v>
      </c>
      <c r="M33">
        <f t="shared" si="17"/>
        <v>-93257.49080515844</v>
      </c>
      <c r="N33">
        <f t="shared" si="12"/>
        <v>1.0779977857294278</v>
      </c>
      <c r="O33">
        <f t="shared" si="13"/>
        <v>-0.07799778572942784</v>
      </c>
      <c r="P33">
        <f t="shared" si="18"/>
        <v>0.003516605090968067</v>
      </c>
      <c r="R33">
        <f t="shared" si="14"/>
        <v>0.04228838930487531</v>
      </c>
      <c r="S33">
        <f t="shared" si="15"/>
        <v>57.84213277864673</v>
      </c>
    </row>
    <row r="34" spans="1:19" ht="12.75">
      <c r="A34">
        <f t="shared" si="11"/>
        <v>0.1719437889904954</v>
      </c>
      <c r="B34">
        <f t="shared" si="2"/>
        <v>0.0009551005790268838</v>
      </c>
      <c r="C34">
        <f t="shared" si="3"/>
        <v>0.8850185977179754</v>
      </c>
      <c r="D34">
        <f t="shared" si="8"/>
        <v>0.5190427832595285</v>
      </c>
      <c r="E34">
        <f t="shared" si="4"/>
        <v>0.48095721674047154</v>
      </c>
      <c r="F34">
        <f t="shared" si="5"/>
        <v>24.170683285733823</v>
      </c>
      <c r="G34">
        <f t="shared" si="9"/>
        <v>0.16375</v>
      </c>
      <c r="H34">
        <f t="shared" si="6"/>
        <v>23.65328902334704</v>
      </c>
      <c r="I34">
        <f t="shared" si="7"/>
        <v>0.17573883034624782</v>
      </c>
      <c r="J34">
        <f t="shared" si="10"/>
        <v>0.18013757798099078</v>
      </c>
      <c r="K34">
        <f t="shared" si="19"/>
        <v>57.84213277864673</v>
      </c>
      <c r="L34">
        <f t="shared" si="16"/>
        <v>6601.749787535217</v>
      </c>
      <c r="M34">
        <f t="shared" si="17"/>
        <v>-1121453.4969801605</v>
      </c>
      <c r="N34">
        <f t="shared" si="12"/>
        <v>1.2046337346600977</v>
      </c>
      <c r="O34">
        <f t="shared" si="13"/>
        <v>-0.2046337346600977</v>
      </c>
      <c r="P34">
        <f t="shared" si="18"/>
        <v>0.0043962099639833834</v>
      </c>
      <c r="R34">
        <f t="shared" si="14"/>
        <v>0.020880381373350132</v>
      </c>
      <c r="S34">
        <f t="shared" si="15"/>
        <v>96.7527447351587</v>
      </c>
    </row>
    <row r="35" spans="1:19" ht="12.75">
      <c r="A35">
        <f t="shared" si="11"/>
        <v>0.1760406834857431</v>
      </c>
      <c r="B35">
        <f t="shared" si="2"/>
        <v>0.0013450258441084033</v>
      </c>
      <c r="C35">
        <f t="shared" si="3"/>
        <v>0.8645788999277416</v>
      </c>
      <c r="D35">
        <f t="shared" si="8"/>
        <v>0.6087178477230865</v>
      </c>
      <c r="E35">
        <f t="shared" si="4"/>
        <v>0.39128215227691354</v>
      </c>
      <c r="F35">
        <f t="shared" si="5"/>
        <v>19.656681921203205</v>
      </c>
      <c r="G35">
        <f t="shared" si="9"/>
        <v>0.1719437889904954</v>
      </c>
      <c r="H35">
        <f t="shared" si="6"/>
        <v>23.375647880223685</v>
      </c>
      <c r="I35">
        <f t="shared" si="7"/>
        <v>0.14488616778830876</v>
      </c>
      <c r="J35">
        <f t="shared" si="10"/>
        <v>0.18013757798099078</v>
      </c>
      <c r="K35">
        <f t="shared" si="19"/>
        <v>96.7527447351587</v>
      </c>
      <c r="L35">
        <f t="shared" si="16"/>
        <v>18509.93115444542</v>
      </c>
      <c r="M35">
        <f t="shared" si="17"/>
        <v>-5326491.8876180025</v>
      </c>
      <c r="N35">
        <f t="shared" si="12"/>
        <v>1.404029007894828</v>
      </c>
      <c r="O35">
        <f t="shared" si="13"/>
        <v>-0.4040290078948281</v>
      </c>
      <c r="P35">
        <f t="shared" si="18"/>
        <v>0.005973049950359399</v>
      </c>
      <c r="R35">
        <f t="shared" si="14"/>
        <v>0.01453404881759876</v>
      </c>
      <c r="S35">
        <f t="shared" si="15"/>
        <v>129.89328329629083</v>
      </c>
    </row>
    <row r="36" spans="1:19" ht="12.75">
      <c r="A36">
        <f t="shared" si="11"/>
        <v>0.17399223623811924</v>
      </c>
      <c r="B36">
        <f t="shared" si="2"/>
        <v>0.0011417402969369703</v>
      </c>
      <c r="C36">
        <f t="shared" si="3"/>
        <v>0.8747589495709235</v>
      </c>
      <c r="D36">
        <f t="shared" si="8"/>
        <v>0.5661992182313969</v>
      </c>
      <c r="E36">
        <f t="shared" si="4"/>
        <v>0.43380078176860315</v>
      </c>
      <c r="F36">
        <f t="shared" si="5"/>
        <v>21.875602530118815</v>
      </c>
      <c r="G36">
        <f t="shared" si="9"/>
        <v>0.1719437889904954</v>
      </c>
      <c r="H36">
        <f t="shared" si="6"/>
        <v>23.599268222101387</v>
      </c>
      <c r="I36">
        <f t="shared" si="7"/>
        <v>0.1605245841460966</v>
      </c>
      <c r="J36">
        <f t="shared" si="10"/>
        <v>0.1760406834857431</v>
      </c>
      <c r="K36">
        <f t="shared" si="19"/>
        <v>129.89328329629083</v>
      </c>
      <c r="L36">
        <f t="shared" si="16"/>
        <v>33388.402434052725</v>
      </c>
      <c r="M36">
        <f t="shared" si="17"/>
        <v>-12960797.87789581</v>
      </c>
      <c r="N36">
        <f t="shared" si="12"/>
        <v>1.6344746806834678</v>
      </c>
      <c r="O36">
        <f t="shared" si="13"/>
        <v>-0.6344746806834678</v>
      </c>
      <c r="P36">
        <f t="shared" si="18"/>
        <v>0.008095042016219375</v>
      </c>
      <c r="R36">
        <f t="shared" si="14"/>
        <v>0.012597759507525851</v>
      </c>
      <c r="S36">
        <f t="shared" si="15"/>
        <v>150.4147780593773</v>
      </c>
    </row>
    <row r="37" spans="1:19" ht="12.75">
      <c r="A37">
        <f t="shared" si="11"/>
        <v>0.17296801261430733</v>
      </c>
      <c r="B37">
        <f t="shared" si="2"/>
        <v>0.0010463397093242598</v>
      </c>
      <c r="C37">
        <f t="shared" si="3"/>
        <v>0.879878804457543</v>
      </c>
      <c r="D37">
        <f t="shared" si="8"/>
        <v>0.5432092474648422</v>
      </c>
      <c r="E37">
        <f t="shared" si="4"/>
        <v>0.4567907525351578</v>
      </c>
      <c r="F37">
        <f t="shared" si="5"/>
        <v>23.019264905010022</v>
      </c>
      <c r="G37">
        <f t="shared" si="9"/>
        <v>0.1719437889904954</v>
      </c>
      <c r="H37">
        <f t="shared" si="6"/>
        <v>23.65068569870359</v>
      </c>
      <c r="I37">
        <f t="shared" si="7"/>
        <v>0.1681925665767945</v>
      </c>
      <c r="J37">
        <f t="shared" si="10"/>
        <v>0.17399223623811924</v>
      </c>
      <c r="K37">
        <f t="shared" si="19"/>
        <v>150.4147780593773</v>
      </c>
      <c r="L37">
        <f t="shared" si="16"/>
        <v>44785.79211616647</v>
      </c>
      <c r="M37">
        <f t="shared" si="17"/>
        <v>-20170002.127751507</v>
      </c>
      <c r="N37">
        <f t="shared" si="12"/>
        <v>1.8193928424496717</v>
      </c>
      <c r="O37">
        <f t="shared" si="13"/>
        <v>-0.8193928424496717</v>
      </c>
      <c r="P37">
        <f t="shared" si="18"/>
        <v>0.010030477572377319</v>
      </c>
      <c r="R37">
        <f t="shared" si="14"/>
        <v>0.01210791288515221</v>
      </c>
      <c r="S37">
        <f t="shared" si="15"/>
        <v>160.1093886797205</v>
      </c>
    </row>
    <row r="38" spans="1:19" ht="12.75">
      <c r="A38">
        <f t="shared" si="11"/>
        <v>0.17245590080240136</v>
      </c>
      <c r="B38">
        <f t="shared" si="2"/>
        <v>0.0010001999620111548</v>
      </c>
      <c r="C38">
        <f t="shared" si="3"/>
        <v>0.8824462063692924</v>
      </c>
      <c r="D38">
        <f t="shared" si="8"/>
        <v>0.5312734696565846</v>
      </c>
      <c r="E38">
        <f t="shared" si="4"/>
        <v>0.4687265303434154</v>
      </c>
      <c r="F38">
        <f t="shared" si="5"/>
        <v>23.594876105447753</v>
      </c>
      <c r="G38">
        <f t="shared" si="9"/>
        <v>0.1719437889904954</v>
      </c>
      <c r="H38">
        <f t="shared" si="6"/>
        <v>23.65852407042036</v>
      </c>
      <c r="I38">
        <f t="shared" si="7"/>
        <v>0.171981970762497</v>
      </c>
      <c r="J38">
        <f t="shared" si="10"/>
        <v>0.17296801261430733</v>
      </c>
      <c r="K38">
        <f t="shared" si="19"/>
        <v>160.1093886797205</v>
      </c>
      <c r="L38">
        <f t="shared" si="16"/>
        <v>50751.08633412872</v>
      </c>
      <c r="M38">
        <f t="shared" si="17"/>
        <v>-24347457.72511292</v>
      </c>
      <c r="N38">
        <f t="shared" si="12"/>
        <v>1.9221254428945884</v>
      </c>
      <c r="O38">
        <f t="shared" si="13"/>
        <v>-0.9221254428945884</v>
      </c>
      <c r="P38">
        <f t="shared" si="18"/>
        <v>0.011195259038160179</v>
      </c>
      <c r="R38">
        <f t="shared" si="14"/>
        <v>0.012016334013023605</v>
      </c>
      <c r="S38">
        <f t="shared" si="15"/>
        <v>163.91491553590927</v>
      </c>
    </row>
    <row r="39" spans="1:19" ht="12.75">
      <c r="A39">
        <f t="shared" si="11"/>
        <v>0.17219984489644838</v>
      </c>
      <c r="B39">
        <f t="shared" si="2"/>
        <v>0.0009775202249779152</v>
      </c>
      <c r="C39">
        <f t="shared" si="3"/>
        <v>0.8837317780612998</v>
      </c>
      <c r="D39">
        <f t="shared" si="8"/>
        <v>0.5251949888471494</v>
      </c>
      <c r="E39">
        <f t="shared" si="4"/>
        <v>0.47480501115285056</v>
      </c>
      <c r="F39">
        <f t="shared" si="5"/>
        <v>23.88287569135897</v>
      </c>
      <c r="G39">
        <f t="shared" si="9"/>
        <v>0.1719437889904954</v>
      </c>
      <c r="H39">
        <f t="shared" si="6"/>
        <v>23.657597217319843</v>
      </c>
      <c r="I39">
        <f t="shared" si="7"/>
        <v>0.17386460587063546</v>
      </c>
      <c r="J39">
        <f t="shared" si="10"/>
        <v>0.17245590080240136</v>
      </c>
      <c r="K39">
        <f t="shared" si="19"/>
        <v>163.91491553590927</v>
      </c>
      <c r="L39">
        <f t="shared" si="16"/>
        <v>53194.60673153753</v>
      </c>
      <c r="M39">
        <f t="shared" si="17"/>
        <v>-26133132.194233585</v>
      </c>
      <c r="N39">
        <f t="shared" si="12"/>
        <v>1.9656950569419027</v>
      </c>
      <c r="O39">
        <f t="shared" si="13"/>
        <v>-0.9656950569419027</v>
      </c>
      <c r="P39">
        <f t="shared" si="18"/>
        <v>0.01170856545753209</v>
      </c>
      <c r="R39">
        <f t="shared" si="14"/>
        <v>0.012003151288597455</v>
      </c>
      <c r="S39">
        <f t="shared" si="15"/>
        <v>165.27241487605102</v>
      </c>
    </row>
    <row r="40" spans="1:19" ht="12.75">
      <c r="A40">
        <f t="shared" si="11"/>
        <v>0.1730322253835419</v>
      </c>
      <c r="B40">
        <f t="shared" si="2"/>
        <v>0.0010521984914742591</v>
      </c>
      <c r="C40">
        <f t="shared" si="3"/>
        <v>0.8795572343871312</v>
      </c>
      <c r="D40">
        <f t="shared" si="8"/>
        <v>0.5446850641558588</v>
      </c>
      <c r="E40">
        <f t="shared" si="4"/>
        <v>0.4553149358441412</v>
      </c>
      <c r="F40">
        <f t="shared" si="5"/>
        <v>22.947195857491554</v>
      </c>
      <c r="G40">
        <f t="shared" si="9"/>
        <v>0.17219984489644838</v>
      </c>
      <c r="H40">
        <f t="shared" si="6"/>
        <v>23.64882485671894</v>
      </c>
      <c r="I40">
        <f t="shared" si="7"/>
        <v>0.16771523174884606</v>
      </c>
      <c r="J40">
        <f t="shared" si="10"/>
        <v>0.17245590080240136</v>
      </c>
      <c r="K40">
        <f t="shared" si="19"/>
        <v>165.27241487605102</v>
      </c>
      <c r="L40">
        <f t="shared" si="16"/>
        <v>54080.15582379912</v>
      </c>
      <c r="M40">
        <f t="shared" si="17"/>
        <v>-26790638.05980713</v>
      </c>
      <c r="N40">
        <f t="shared" si="12"/>
        <v>1.981718998902827</v>
      </c>
      <c r="O40">
        <f t="shared" si="13"/>
        <v>-0.981718998902827</v>
      </c>
      <c r="P40">
        <f t="shared" si="18"/>
        <v>0.01190024172087898</v>
      </c>
      <c r="R40">
        <f t="shared" si="14"/>
        <v>0.012001514151730414</v>
      </c>
      <c r="S40">
        <f t="shared" si="15"/>
        <v>165.73794022117008</v>
      </c>
    </row>
    <row r="41" spans="1:19" ht="12.75">
      <c r="A41">
        <f t="shared" si="11"/>
        <v>0.17261603513999513</v>
      </c>
      <c r="B41">
        <f t="shared" si="2"/>
        <v>0.001014515792635031</v>
      </c>
      <c r="C41">
        <f t="shared" si="3"/>
        <v>0.8816428590334561</v>
      </c>
      <c r="D41">
        <f t="shared" si="8"/>
        <v>0.5350373987653027</v>
      </c>
      <c r="E41">
        <f t="shared" si="4"/>
        <v>0.46496260123469735</v>
      </c>
      <c r="F41">
        <f t="shared" si="5"/>
        <v>23.414776266661598</v>
      </c>
      <c r="G41">
        <f t="shared" si="9"/>
        <v>0.17219984489644838</v>
      </c>
      <c r="H41">
        <f t="shared" si="6"/>
        <v>23.6574357730423</v>
      </c>
      <c r="I41">
        <f t="shared" si="7"/>
        <v>0.17080044129672478</v>
      </c>
      <c r="J41">
        <f t="shared" si="10"/>
        <v>0.1730322253835419</v>
      </c>
      <c r="K41">
        <f t="shared" si="19"/>
        <v>165.73794022117008</v>
      </c>
      <c r="L41">
        <f t="shared" si="16"/>
        <v>54385.519233103725</v>
      </c>
      <c r="M41">
        <f t="shared" si="17"/>
        <v>-27018629.482503813</v>
      </c>
      <c r="N41">
        <f t="shared" si="12"/>
        <v>1.9872743935730415</v>
      </c>
      <c r="O41">
        <f t="shared" si="13"/>
        <v>-0.9872743935730415</v>
      </c>
      <c r="P41">
        <f t="shared" si="18"/>
        <v>0.011967057866552371</v>
      </c>
      <c r="R41">
        <f t="shared" si="14"/>
        <v>0.012001323229932736</v>
      </c>
      <c r="S41">
        <f t="shared" si="15"/>
        <v>165.89530822842292</v>
      </c>
    </row>
    <row r="42" spans="1:24" ht="15.75">
      <c r="A42">
        <f t="shared" si="11"/>
        <v>0.17240794001822174</v>
      </c>
      <c r="B42">
        <f t="shared" si="2"/>
        <v>0.0009959321174087081</v>
      </c>
      <c r="C42">
        <f t="shared" si="3"/>
        <v>0.8826869065872007</v>
      </c>
      <c r="D42">
        <f t="shared" si="8"/>
        <v>0.5301405472251179</v>
      </c>
      <c r="E42">
        <f t="shared" si="4"/>
        <v>0.46985945277488206</v>
      </c>
      <c r="F42">
        <f t="shared" si="5"/>
        <v>23.648823313774496</v>
      </c>
      <c r="G42">
        <f t="shared" si="9"/>
        <v>0.17219984489644838</v>
      </c>
      <c r="H42">
        <f t="shared" si="6"/>
        <v>23.658602566501738</v>
      </c>
      <c r="I42">
        <f t="shared" si="7"/>
        <v>0.172335226815151</v>
      </c>
      <c r="J42">
        <f t="shared" si="10"/>
        <v>0.17261603513999513</v>
      </c>
      <c r="K42">
        <f t="shared" si="19"/>
        <v>165.89530822842292</v>
      </c>
      <c r="L42">
        <f t="shared" si="16"/>
        <v>54488.93990030067</v>
      </c>
      <c r="M42">
        <f t="shared" si="17"/>
        <v>-27095992.119802024</v>
      </c>
      <c r="N42">
        <f t="shared" si="12"/>
        <v>1.9891594120108524</v>
      </c>
      <c r="O42">
        <f t="shared" si="13"/>
        <v>-0.9891594120108524</v>
      </c>
      <c r="P42">
        <f t="shared" si="18"/>
        <v>0.01198977196121388</v>
      </c>
      <c r="R42">
        <f t="shared" si="14"/>
        <v>0.012001301474364994</v>
      </c>
      <c r="S42">
        <f t="shared" si="15"/>
        <v>165.94824254911688</v>
      </c>
      <c r="X42" s="1"/>
    </row>
    <row r="43" spans="1:19" ht="12.75">
      <c r="A43">
        <f t="shared" si="11"/>
        <v>0.17230389245733507</v>
      </c>
      <c r="B43">
        <f t="shared" si="2"/>
        <v>0.0009867046983438716</v>
      </c>
      <c r="C43">
        <f t="shared" si="3"/>
        <v>0.883209239313895</v>
      </c>
      <c r="D43">
        <f t="shared" si="8"/>
        <v>0.5276738562523401</v>
      </c>
      <c r="E43">
        <f t="shared" si="4"/>
        <v>0.4723261437476599</v>
      </c>
      <c r="F43">
        <f t="shared" si="5"/>
        <v>23.765856936037608</v>
      </c>
      <c r="G43">
        <f t="shared" si="9"/>
        <v>0.17219984489644838</v>
      </c>
      <c r="H43">
        <f t="shared" si="6"/>
        <v>23.65837520341899</v>
      </c>
      <c r="I43">
        <f t="shared" si="7"/>
        <v>0.17310060136621308</v>
      </c>
      <c r="J43">
        <f t="shared" si="10"/>
        <v>0.17240794001822174</v>
      </c>
      <c r="K43">
        <f t="shared" si="19"/>
        <v>165.94824254911688</v>
      </c>
      <c r="L43">
        <f t="shared" si="16"/>
        <v>54523.74988239827</v>
      </c>
      <c r="M43">
        <f t="shared" si="17"/>
        <v>-27122047.96127239</v>
      </c>
      <c r="N43">
        <f t="shared" si="12"/>
        <v>1.9897942850170967</v>
      </c>
      <c r="O43">
        <f t="shared" si="13"/>
        <v>-0.9897942850170967</v>
      </c>
      <c r="P43">
        <f t="shared" si="18"/>
        <v>0.011997426901384993</v>
      </c>
      <c r="R43">
        <f t="shared" si="14"/>
        <v>0.012001299015142639</v>
      </c>
      <c r="S43">
        <f t="shared" si="15"/>
        <v>165.96601833759</v>
      </c>
    </row>
    <row r="44" spans="1:32" ht="12.75">
      <c r="A44">
        <f t="shared" si="11"/>
        <v>0.17270224691177408</v>
      </c>
      <c r="B44">
        <f t="shared" si="2"/>
        <v>0.0010222651534079125</v>
      </c>
      <c r="C44">
        <f t="shared" si="3"/>
        <v>0.8812105616545691</v>
      </c>
      <c r="D44">
        <f t="shared" si="8"/>
        <v>0.5370518495815727</v>
      </c>
      <c r="E44">
        <f t="shared" si="4"/>
        <v>0.4629481504184273</v>
      </c>
      <c r="F44">
        <f t="shared" si="5"/>
        <v>23.317844309678733</v>
      </c>
      <c r="G44">
        <f t="shared" si="9"/>
        <v>0.17230389245733507</v>
      </c>
      <c r="H44">
        <f t="shared" si="6"/>
        <v>23.656330215624653</v>
      </c>
      <c r="I44">
        <f t="shared" si="7"/>
        <v>0.1701630452611177</v>
      </c>
      <c r="J44">
        <f t="shared" si="10"/>
        <v>0.17240794001822174</v>
      </c>
      <c r="K44">
        <f t="shared" si="19"/>
        <v>165.96601833759</v>
      </c>
      <c r="L44">
        <f t="shared" si="16"/>
        <v>54535.44185917087</v>
      </c>
      <c r="M44">
        <f t="shared" si="17"/>
        <v>-27130801.476164337</v>
      </c>
      <c r="N44">
        <f t="shared" si="12"/>
        <v>1.9900075716004653</v>
      </c>
      <c r="O44">
        <f t="shared" si="13"/>
        <v>-0.9900075716004653</v>
      </c>
      <c r="P44">
        <f t="shared" si="18"/>
        <v>0.011999999138704752</v>
      </c>
      <c r="R44">
        <f t="shared" si="14"/>
        <v>0.01200129873791172</v>
      </c>
      <c r="S44">
        <f t="shared" si="15"/>
        <v>165.97198422227638</v>
      </c>
      <c r="X44" t="s">
        <v>39</v>
      </c>
      <c r="Z44" t="s">
        <v>39</v>
      </c>
      <c r="AC44" t="s">
        <v>41</v>
      </c>
      <c r="AF44" t="s">
        <v>41</v>
      </c>
    </row>
    <row r="45" spans="1:32" ht="12.75">
      <c r="A45">
        <f t="shared" si="11"/>
        <v>0.1725030696845546</v>
      </c>
      <c r="B45">
        <f t="shared" si="2"/>
        <v>0.0010044062384686016</v>
      </c>
      <c r="C45">
        <f t="shared" si="3"/>
        <v>0.8822095231445425</v>
      </c>
      <c r="D45">
        <f t="shared" si="8"/>
        <v>0.5323851623129596</v>
      </c>
      <c r="E45">
        <f t="shared" si="4"/>
        <v>0.4676148376870404</v>
      </c>
      <c r="F45">
        <f t="shared" si="5"/>
        <v>23.541821466232346</v>
      </c>
      <c r="G45">
        <f t="shared" si="9"/>
        <v>0.17230389245733507</v>
      </c>
      <c r="H45">
        <f t="shared" si="6"/>
        <v>23.658335052767143</v>
      </c>
      <c r="I45">
        <f t="shared" si="7"/>
        <v>0.17163426912164836</v>
      </c>
      <c r="J45">
        <f t="shared" si="10"/>
        <v>0.17270224691177408</v>
      </c>
      <c r="K45">
        <f t="shared" si="19"/>
        <v>165.97198422227638</v>
      </c>
      <c r="L45">
        <f t="shared" si="16"/>
        <v>54539.3661846206</v>
      </c>
      <c r="M45">
        <f t="shared" si="17"/>
        <v>-27133739.740382083</v>
      </c>
      <c r="N45">
        <f t="shared" si="12"/>
        <v>1.990079164787215</v>
      </c>
      <c r="O45">
        <f t="shared" si="13"/>
        <v>-0.9900791647872149</v>
      </c>
      <c r="P45">
        <f t="shared" si="18"/>
        <v>0.012000862614714681</v>
      </c>
      <c r="R45">
        <f t="shared" si="14"/>
        <v>0.012001298706687829</v>
      </c>
      <c r="S45" t="e">
        <f>IF((ABS(S44-S43)/S44)&lt;0.2,1-$C$16-((N45-$C$24)/(K45-$C$23)/$C$25/N45^2/($C$14/(K45-$C$17)+$C$15/(1-$C$16-K45))*(K45-$C$17)^$C$14)^(1/$C$15),1/0)</f>
        <v>#DIV/0!</v>
      </c>
      <c r="X45" t="s">
        <v>40</v>
      </c>
      <c r="Z45" t="s">
        <v>40</v>
      </c>
      <c r="AC45" t="s">
        <v>40</v>
      </c>
      <c r="AF45" t="s">
        <v>40</v>
      </c>
    </row>
    <row r="46" spans="1:31" ht="12.75">
      <c r="A46">
        <f>G46+(J46-G46)/2</f>
        <v>0.17240348107094483</v>
      </c>
      <c r="B46">
        <f t="shared" si="2"/>
        <v>0.0009955357965544139</v>
      </c>
      <c r="C46">
        <f t="shared" si="3"/>
        <v>0.8827092868764872</v>
      </c>
      <c r="D46">
        <f t="shared" si="8"/>
        <v>0.5300350871867668</v>
      </c>
      <c r="E46">
        <f t="shared" si="4"/>
        <v>0.46996491281323316</v>
      </c>
      <c r="F46">
        <f t="shared" si="5"/>
        <v>23.65383886294194</v>
      </c>
      <c r="G46">
        <f t="shared" si="9"/>
        <v>0.17230389245733507</v>
      </c>
      <c r="H46">
        <f t="shared" si="6"/>
        <v>23.65860401373836</v>
      </c>
      <c r="I46">
        <f t="shared" si="7"/>
        <v>0.17236805471185856</v>
      </c>
      <c r="J46">
        <f t="shared" si="10"/>
        <v>0.1725030696845546</v>
      </c>
      <c r="K46" t="e">
        <f>S45</f>
        <v>#DIV/0!</v>
      </c>
      <c r="L46" t="e">
        <f t="shared" si="16"/>
        <v>#DIV/0!</v>
      </c>
      <c r="M46" t="e">
        <f t="shared" si="17"/>
        <v>#DIV/0!</v>
      </c>
      <c r="N46" t="e">
        <f>L46/$B$21/(L46/$B$21+M46/$B$22)</f>
        <v>#DIV/0!</v>
      </c>
      <c r="O46" t="e">
        <f>1-N46</f>
        <v>#DIV/0!</v>
      </c>
      <c r="P46" t="e">
        <f t="shared" si="18"/>
        <v>#DIV/0!</v>
      </c>
      <c r="S46" t="b">
        <f>ISERR(S45)</f>
        <v>1</v>
      </c>
      <c r="AC46" t="s">
        <v>45</v>
      </c>
      <c r="AD46">
        <f>$B$11/$B$10*$B$13/$B$12</f>
        <v>0.0909090909090909</v>
      </c>
      <c r="AE46" t="s">
        <v>46</v>
      </c>
    </row>
    <row r="47" spans="24:33" ht="12.75">
      <c r="X47" t="s">
        <v>87</v>
      </c>
      <c r="Y47">
        <f>1/D3</f>
        <v>0.0016666666666666668</v>
      </c>
      <c r="AC47" t="s">
        <v>33</v>
      </c>
      <c r="AD47">
        <f>IF($D$3&lt;1,((1+AD46*(1/D3^2-1))^0.5-1)/(1/D3-1),AD46)</f>
        <v>0.0909090909090909</v>
      </c>
      <c r="AE47" t="s">
        <v>17</v>
      </c>
      <c r="AF47" t="s">
        <v>34</v>
      </c>
      <c r="AG47" t="s">
        <v>35</v>
      </c>
    </row>
    <row r="48" spans="12:43" ht="12.75">
      <c r="L48" t="s">
        <v>22</v>
      </c>
      <c r="M48" t="s">
        <v>8</v>
      </c>
      <c r="N48" t="s">
        <v>9</v>
      </c>
      <c r="O48" t="s">
        <v>12</v>
      </c>
      <c r="P48" t="s">
        <v>23</v>
      </c>
      <c r="Q48" t="s">
        <v>25</v>
      </c>
      <c r="R48" t="s">
        <v>26</v>
      </c>
      <c r="S48" t="s">
        <v>28</v>
      </c>
      <c r="T48" t="s">
        <v>29</v>
      </c>
      <c r="U48" t="s">
        <v>30</v>
      </c>
      <c r="V48" t="s">
        <v>32</v>
      </c>
      <c r="X48" t="s">
        <v>33</v>
      </c>
      <c r="Y48" t="s">
        <v>84</v>
      </c>
      <c r="Z48" t="s">
        <v>84</v>
      </c>
      <c r="AA48" t="s">
        <v>84</v>
      </c>
      <c r="AC48" t="s">
        <v>42</v>
      </c>
      <c r="AD48" t="s">
        <v>47</v>
      </c>
      <c r="AE48" t="s">
        <v>84</v>
      </c>
      <c r="AF48" t="s">
        <v>84</v>
      </c>
      <c r="AG48" t="s">
        <v>84</v>
      </c>
      <c r="AI48" t="s">
        <v>76</v>
      </c>
      <c r="AJ48" t="s">
        <v>73</v>
      </c>
      <c r="AK48" t="s">
        <v>74</v>
      </c>
      <c r="AL48" t="s">
        <v>71</v>
      </c>
      <c r="AM48" t="s">
        <v>69</v>
      </c>
      <c r="AN48" t="s">
        <v>72</v>
      </c>
      <c r="AO48" t="s">
        <v>70</v>
      </c>
      <c r="AP48" t="s">
        <v>75</v>
      </c>
      <c r="AQ48" t="s">
        <v>77</v>
      </c>
    </row>
    <row r="49" spans="1:49" ht="12.75">
      <c r="A49" t="s">
        <v>8</v>
      </c>
      <c r="B49" t="s">
        <v>9</v>
      </c>
      <c r="C49" t="s">
        <v>10</v>
      </c>
      <c r="D49" t="s">
        <v>12</v>
      </c>
      <c r="E49" t="s">
        <v>11</v>
      </c>
      <c r="F49" t="s">
        <v>13</v>
      </c>
      <c r="G49" t="s">
        <v>68</v>
      </c>
      <c r="H49" t="s">
        <v>38</v>
      </c>
      <c r="I49" t="s">
        <v>16</v>
      </c>
      <c r="J49" t="s">
        <v>84</v>
      </c>
      <c r="K49" t="s">
        <v>68</v>
      </c>
      <c r="P49" t="s">
        <v>24</v>
      </c>
      <c r="R49" t="s">
        <v>27</v>
      </c>
      <c r="U49" t="s">
        <v>31</v>
      </c>
      <c r="AS49" t="s">
        <v>81</v>
      </c>
      <c r="AT49" t="s">
        <v>82</v>
      </c>
      <c r="AU49" t="s">
        <v>83</v>
      </c>
      <c r="AW49" t="s">
        <v>124</v>
      </c>
    </row>
    <row r="50" spans="1:50" ht="12.75">
      <c r="A50">
        <f>$K$28</f>
        <v>0.17240348107094483</v>
      </c>
      <c r="B50">
        <f>$B$8*(($A50-$B$17)/(1-$B$16-$B$17))^$B$14</f>
        <v>0.0009955357965544139</v>
      </c>
      <c r="C50">
        <f>$B$9*((1-$A50-$B$16)/(1-$B$16-$B$17))^$B$15</f>
        <v>0.8827092868764872</v>
      </c>
      <c r="D50">
        <f>B50/$B$21/(B50/$B$21+C50/$B$22)</f>
        <v>0.5300350871867668</v>
      </c>
      <c r="E50">
        <f>1-D50</f>
        <v>0.46996491281323316</v>
      </c>
      <c r="F50">
        <f>$B$25*$D50^2*(1-$B$16-$A50)^$B$15/($A50-$B$17)^$B$14*($B$14/($A50-$B$17)+$B$15/(1-$B$16-$A50))</f>
        <v>23.65383886294194</v>
      </c>
      <c r="G50">
        <f>ROW(E50)</f>
        <v>50</v>
      </c>
      <c r="H50">
        <f>1/F50</f>
        <v>0.04227643579523503</v>
      </c>
      <c r="I50">
        <f>A50+(1-D50)/F50</f>
        <v>0.19227192253350672</v>
      </c>
      <c r="J50">
        <f>100*(I50-$B$23)/(1-$B$16-$B$23)</f>
        <v>7.685804097001224</v>
      </c>
      <c r="K50">
        <f>ROW(I50)</f>
        <v>50</v>
      </c>
      <c r="L50">
        <f>$H$50/H50</f>
        <v>1</v>
      </c>
      <c r="M50">
        <f>A50</f>
        <v>0.17240348107094483</v>
      </c>
      <c r="N50">
        <f>B50</f>
        <v>0.0009955357965544139</v>
      </c>
      <c r="O50">
        <f>D50</f>
        <v>0.5300350871867668</v>
      </c>
      <c r="X50">
        <f>MIN(1,(Y$47*$B$11/$B$10*$B$12/$B$13)^(1-$B$11/$B$10*$B$12/$B$13))</f>
        <v>0.0004723727942091794</v>
      </c>
      <c r="Y50">
        <f>J50</f>
        <v>7.685804097001224</v>
      </c>
      <c r="Z50">
        <f>Y50*X50</f>
        <v>0.003630564757044827</v>
      </c>
      <c r="AA50">
        <f>($B$18*Y50+$B$19*Z50)/($B$18+$B$19)</f>
        <v>3.8447173308791345</v>
      </c>
      <c r="AC50">
        <f>H50*$AD$47</f>
        <v>0.003843312345021366</v>
      </c>
      <c r="AD50">
        <f>AC50/$H$50</f>
        <v>0.0909090909090909</v>
      </c>
      <c r="AE50">
        <f>J50</f>
        <v>7.685804097001224</v>
      </c>
      <c r="AF50">
        <f>IF(AD50&lt;1,AD50*$AE$50,AQ50)</f>
        <v>0.6987094633637475</v>
      </c>
      <c r="AG50">
        <f>($B$18*AE50+$B$19*AF50)/($B$18+$B$19)</f>
        <v>4.192256780182486</v>
      </c>
      <c r="AI50">
        <f>AC50</f>
        <v>0.003843312345021366</v>
      </c>
      <c r="AJ50" t="e">
        <f>VLOOKUP(AC50,H$50:J$89,1,TRUE)</f>
        <v>#N/A</v>
      </c>
      <c r="AK50" t="e">
        <f>VLOOKUP(AC50,H$50:J$89,3,TRUE)</f>
        <v>#N/A</v>
      </c>
      <c r="AL50" t="e">
        <f>VLOOKUP(AC50,H$50:K$89,4,TRUE)+1</f>
        <v>#N/A</v>
      </c>
      <c r="AM50" t="e">
        <f>VLOOKUP(AL50,G$50:K$89,2,TRUE)</f>
        <v>#N/A</v>
      </c>
      <c r="AN50" t="e">
        <f>VLOOKUP(AL50,G$50:K$89,4,TRUE)</f>
        <v>#N/A</v>
      </c>
      <c r="AO50" t="e">
        <f>VLOOKUP(AL50-1,G$50:K$89,2,TRUE)</f>
        <v>#N/A</v>
      </c>
      <c r="AP50" t="e">
        <f>VLOOKUP(AL50-1,G$50:K$89,4,TRUE)</f>
        <v>#N/A</v>
      </c>
      <c r="AQ50" t="e">
        <f>IF(AI50&gt;AJ50,(AI50-AJ50)/(AM50-AJ50)*(AN50-AK50)+AK50,(AP50))</f>
        <v>#N/A</v>
      </c>
      <c r="AS50">
        <f>H50</f>
        <v>0.04227643579523503</v>
      </c>
      <c r="AT50">
        <f>($B$18*H50+$B$19*X50*H50)/($B$18+$B$19)</f>
        <v>0.021148203016670416</v>
      </c>
      <c r="AU50">
        <f>($B$18*H50+$B$19*AC50)/($B$18+$B$19)</f>
        <v>0.0230598740701282</v>
      </c>
      <c r="AW50">
        <f>(I50-$B$23)/(1-$B$23)</f>
        <v>0.049731673568831444</v>
      </c>
      <c r="AX50">
        <f>AW50*100</f>
        <v>4.9731673568831445</v>
      </c>
    </row>
    <row r="51" spans="1:50" ht="12.75">
      <c r="A51">
        <f aca="true" t="shared" si="20" ref="A51:A89">A50+(1-$B$16-$A$50)/40</f>
        <v>0.18559339404417122</v>
      </c>
      <c r="B51">
        <f aca="true" t="shared" si="21" ref="B51:B89">$B$8*(($A51-$B$17)/(1-$B$16-$B$17))^$B$14</f>
        <v>0.0025128390735543347</v>
      </c>
      <c r="C51">
        <f aca="true" t="shared" si="22" ref="C51:C89">$B$9*((1-$A51-$B$16)/(1-$B$16-$B$17))^$B$15</f>
        <v>0.818147377941036</v>
      </c>
      <c r="D51">
        <f aca="true" t="shared" si="23" ref="D51:D89">B51/$B$21/(B51/$B$21+C51/$B$22)</f>
        <v>0.7543828562935921</v>
      </c>
      <c r="E51">
        <f aca="true" t="shared" si="24" ref="E51:E89">1-D51</f>
        <v>0.24561714370640786</v>
      </c>
      <c r="F51">
        <f aca="true" t="shared" si="25" ref="F51:F89">$B$25*$D51^2*(1-$B$16-$A51)^$B$15/($A51-$B$17)^$B$14*($B$14/($A51-$B$17)+$B$15/(1-$B$16-$A51))</f>
        <v>11.49204729721543</v>
      </c>
      <c r="G51">
        <f aca="true" t="shared" si="26" ref="G51:G89">ROW(E51)</f>
        <v>51</v>
      </c>
      <c r="H51">
        <f aca="true" t="shared" si="27" ref="H51:H89">1/F51</f>
        <v>0.08701669721132317</v>
      </c>
      <c r="I51">
        <f aca="true" t="shared" si="28" ref="I51:I89">A51+(1-D51)/F51</f>
        <v>0.20696618666798178</v>
      </c>
      <c r="J51">
        <f aca="true" t="shared" si="29" ref="J51:J89">100*(I51-$B$23)/(1-$B$16-$B$23)</f>
        <v>10.357488485087599</v>
      </c>
      <c r="K51">
        <f aca="true" t="shared" si="30" ref="K51:K89">ROW(I51)</f>
        <v>51</v>
      </c>
      <c r="L51">
        <f aca="true" t="shared" si="31" ref="L51:L89">$H$50/H51</f>
        <v>0.48584279971653244</v>
      </c>
      <c r="M51">
        <f aca="true" t="shared" si="32" ref="M51:N89">A51</f>
        <v>0.18559339404417122</v>
      </c>
      <c r="N51">
        <f t="shared" si="32"/>
        <v>0.0025128390735543347</v>
      </c>
      <c r="O51">
        <f aca="true" t="shared" si="33" ref="O51:O89">D51</f>
        <v>0.7543828562935921</v>
      </c>
      <c r="P51">
        <f aca="true" t="shared" si="34" ref="P51:P89">$B$19*(L50-L51)*O51/N51</f>
        <v>154.3558365578606</v>
      </c>
      <c r="Q51">
        <f aca="true" t="shared" si="35" ref="Q51:Q89">P51*100/$P$90</f>
        <v>69.83351255630686</v>
      </c>
      <c r="R51">
        <f aca="true" t="shared" si="36" ref="R51:R88">R52-Q51</f>
        <v>6.113911581451248E-07</v>
      </c>
      <c r="S51">
        <f aca="true" t="shared" si="37" ref="S51:S89">$B$22*(L50-L51)*E51/C51</f>
        <v>154.3558365578606</v>
      </c>
      <c r="T51">
        <f aca="true" t="shared" si="38" ref="T51:T89">Q51/(L50-L51)</f>
        <v>135.82132569145372</v>
      </c>
      <c r="U51">
        <f aca="true" t="shared" si="39" ref="U51:U89">$B$21/$B$22*O51/N51</f>
        <v>0.3002113681822611</v>
      </c>
      <c r="V51">
        <f aca="true" t="shared" si="40" ref="V51:V89">U51*$B$11/$B$10*$B$13/$B$12</f>
        <v>0.027291942562023733</v>
      </c>
      <c r="X51">
        <f>MIN(X50+($P$90-SUM($P51:$P$51))*(1/L51-1/L50)*$X$50/$P$90,1)</f>
        <v>0.000623175721728339</v>
      </c>
      <c r="Y51">
        <f aca="true" t="shared" si="41" ref="Y51:Y89">J51</f>
        <v>10.357488485087599</v>
      </c>
      <c r="Z51">
        <f aca="true" t="shared" si="42" ref="Z51:Z89">Y51*X51</f>
        <v>0.006454535361987424</v>
      </c>
      <c r="AA51">
        <f aca="true" t="shared" si="43" ref="AA51:AA89">($B$18*Y51+$B$19*Z51)/($B$18+$B$19)</f>
        <v>5.181971510224793</v>
      </c>
      <c r="AC51">
        <f aca="true" t="shared" si="44" ref="AC51:AC89">H51*$AD$47</f>
        <v>0.007910608837393014</v>
      </c>
      <c r="AD51">
        <f aca="true" t="shared" si="45" ref="AD51:AD89">AC51/$H$50</f>
        <v>0.1871162667474588</v>
      </c>
      <c r="AE51">
        <f aca="true" t="shared" si="46" ref="AE51:AE89">J51</f>
        <v>10.357488485087599</v>
      </c>
      <c r="AF51">
        <f aca="true" t="shared" si="47" ref="AF51:AF89">IF(AD51&lt;1,AD51*$AE$50,AQ51)</f>
        <v>1.4381389695831928</v>
      </c>
      <c r="AG51">
        <f aca="true" t="shared" si="48" ref="AG51:AG89">($B$18*AE51+$B$19*AF51)/($B$18+$B$19)</f>
        <v>5.897813727335396</v>
      </c>
      <c r="AI51">
        <f aca="true" t="shared" si="49" ref="AI51:AI89">AC51</f>
        <v>0.007910608837393014</v>
      </c>
      <c r="AJ51" t="e">
        <f aca="true" t="shared" si="50" ref="AJ51:AJ89">VLOOKUP(AC51,H$50:J$89,1,TRUE)</f>
        <v>#N/A</v>
      </c>
      <c r="AK51" t="e">
        <f aca="true" t="shared" si="51" ref="AK51:AK89">VLOOKUP(AC51,H$50:J$89,3,TRUE)</f>
        <v>#N/A</v>
      </c>
      <c r="AL51" t="e">
        <f aca="true" t="shared" si="52" ref="AL51:AL89">VLOOKUP(AC51,H$50:K$89,4,TRUE)+1</f>
        <v>#N/A</v>
      </c>
      <c r="AM51" t="e">
        <f aca="true" t="shared" si="53" ref="AM51:AM89">VLOOKUP(AL51,G$50:K$89,2,TRUE)</f>
        <v>#N/A</v>
      </c>
      <c r="AN51" t="e">
        <f aca="true" t="shared" si="54" ref="AN51:AN89">VLOOKUP(AL51,G$50:K$89,4,TRUE)</f>
        <v>#N/A</v>
      </c>
      <c r="AO51" t="e">
        <f aca="true" t="shared" si="55" ref="AO51:AO89">VLOOKUP(AL51-2,G$50:K$89,2,TRUE)</f>
        <v>#N/A</v>
      </c>
      <c r="AP51" t="e">
        <f aca="true" t="shared" si="56" ref="AP51:AP89">VLOOKUP(AL51-2,G$50:K$89,4,TRUE)</f>
        <v>#N/A</v>
      </c>
      <c r="AQ51" t="e">
        <f aca="true" t="shared" si="57" ref="AQ51:AQ89">IF(AI51&gt;AJ51,(AI51-AJ51)/(AM51-AJ51)*(AN51-AK51)+AK51,(AP51))</f>
        <v>#N/A</v>
      </c>
      <c r="AS51">
        <f aca="true" t="shared" si="58" ref="AS51:AS89">H51</f>
        <v>0.08701669721132317</v>
      </c>
      <c r="AT51">
        <f aca="true" t="shared" si="59" ref="AT51:AT89">($B$18*H51+$B$19*X51*H51)/($B$18+$B$19)</f>
        <v>0.043535461952205125</v>
      </c>
      <c r="AU51">
        <f aca="true" t="shared" si="60" ref="AU51:AU89">($B$18*H51+$B$19*AC51)/($B$18+$B$19)</f>
        <v>0.04746365302435809</v>
      </c>
      <c r="AW51">
        <f aca="true" t="shared" si="61" ref="AW51:AW89">(I51-$B$23)/(1-$B$23)</f>
        <v>0.0670190431388021</v>
      </c>
      <c r="AX51">
        <f aca="true" t="shared" si="62" ref="AX51:AX89">AW51*100</f>
        <v>6.70190431388021</v>
      </c>
    </row>
    <row r="52" spans="1:50" ht="12.75">
      <c r="A52">
        <f t="shared" si="20"/>
        <v>0.1987833070173976</v>
      </c>
      <c r="B52">
        <f t="shared" si="21"/>
        <v>0.00472028636737919</v>
      </c>
      <c r="C52">
        <f t="shared" si="22"/>
        <v>0.7568128748357273</v>
      </c>
      <c r="D52">
        <f t="shared" si="23"/>
        <v>0.8618223184632903</v>
      </c>
      <c r="E52">
        <f t="shared" si="24"/>
        <v>0.13817768153670973</v>
      </c>
      <c r="F52">
        <f t="shared" si="25"/>
        <v>5.59496005078239</v>
      </c>
      <c r="G52">
        <f t="shared" si="26"/>
        <v>52</v>
      </c>
      <c r="H52">
        <f t="shared" si="27"/>
        <v>0.1787322860080407</v>
      </c>
      <c r="I52">
        <f t="shared" si="28"/>
        <v>0.22348011991374478</v>
      </c>
      <c r="J52">
        <f t="shared" si="29"/>
        <v>13.360021802499054</v>
      </c>
      <c r="K52">
        <f t="shared" si="30"/>
        <v>52</v>
      </c>
      <c r="L52">
        <f t="shared" si="31"/>
        <v>0.23653496936380664</v>
      </c>
      <c r="M52">
        <f t="shared" si="32"/>
        <v>0.1987833070173976</v>
      </c>
      <c r="N52">
        <f t="shared" si="32"/>
        <v>0.00472028636737919</v>
      </c>
      <c r="O52">
        <f t="shared" si="33"/>
        <v>0.8618223184632903</v>
      </c>
      <c r="P52">
        <f t="shared" si="34"/>
        <v>45.51822403201639</v>
      </c>
      <c r="Q52">
        <f t="shared" si="35"/>
        <v>20.593309202720448</v>
      </c>
      <c r="R52">
        <f t="shared" si="36"/>
        <v>69.83351316769802</v>
      </c>
      <c r="S52">
        <f t="shared" si="37"/>
        <v>45.51822403201636</v>
      </c>
      <c r="T52">
        <f t="shared" si="38"/>
        <v>82.60193501978905</v>
      </c>
      <c r="U52">
        <f t="shared" si="39"/>
        <v>0.18257839702674514</v>
      </c>
      <c r="V52">
        <f t="shared" si="40"/>
        <v>0.016598036093340464</v>
      </c>
      <c r="X52">
        <f>MIN(X51+($P$90-SUM($P$51:$P52))*(1/L52-1/L51)*$X$50/$P$90,1)</f>
        <v>0.0007212795182341245</v>
      </c>
      <c r="Y52">
        <f t="shared" si="41"/>
        <v>13.360021802499054</v>
      </c>
      <c r="Z52">
        <f t="shared" si="42"/>
        <v>0.009636310089303917</v>
      </c>
      <c r="AA52">
        <f t="shared" si="43"/>
        <v>6.684829056294179</v>
      </c>
      <c r="AC52">
        <f t="shared" si="44"/>
        <v>0.016248389637094608</v>
      </c>
      <c r="AD52">
        <f t="shared" si="45"/>
        <v>0.3843367902581315</v>
      </c>
      <c r="AE52">
        <f t="shared" si="46"/>
        <v>13.360021802499054</v>
      </c>
      <c r="AF52">
        <f t="shared" si="47"/>
        <v>2.9539372771942474</v>
      </c>
      <c r="AG52">
        <f t="shared" si="48"/>
        <v>8.15697953984665</v>
      </c>
      <c r="AI52">
        <f t="shared" si="49"/>
        <v>0.016248389637094608</v>
      </c>
      <c r="AJ52" t="e">
        <f t="shared" si="50"/>
        <v>#N/A</v>
      </c>
      <c r="AK52" t="e">
        <f t="shared" si="51"/>
        <v>#N/A</v>
      </c>
      <c r="AL52" t="e">
        <f t="shared" si="52"/>
        <v>#N/A</v>
      </c>
      <c r="AM52" t="e">
        <f t="shared" si="53"/>
        <v>#N/A</v>
      </c>
      <c r="AN52" t="e">
        <f t="shared" si="54"/>
        <v>#N/A</v>
      </c>
      <c r="AO52" t="e">
        <f t="shared" si="55"/>
        <v>#N/A</v>
      </c>
      <c r="AP52" t="e">
        <f t="shared" si="56"/>
        <v>#N/A</v>
      </c>
      <c r="AQ52" t="e">
        <f t="shared" si="57"/>
        <v>#N/A</v>
      </c>
      <c r="AS52">
        <f t="shared" si="58"/>
        <v>0.1787322860080407</v>
      </c>
      <c r="AT52">
        <f t="shared" si="59"/>
        <v>0.08943060097259273</v>
      </c>
      <c r="AU52">
        <f t="shared" si="60"/>
        <v>0.09749033782256765</v>
      </c>
      <c r="AW52">
        <f t="shared" si="61"/>
        <v>0.08644719989852327</v>
      </c>
      <c r="AX52">
        <f t="shared" si="62"/>
        <v>8.644719989852327</v>
      </c>
    </row>
    <row r="53" spans="1:50" ht="12.75">
      <c r="A53">
        <f t="shared" si="20"/>
        <v>0.211973219990624</v>
      </c>
      <c r="B53">
        <f t="shared" si="21"/>
        <v>0.007617877678028982</v>
      </c>
      <c r="C53">
        <f t="shared" si="22"/>
        <v>0.6986230235649169</v>
      </c>
      <c r="D53">
        <f t="shared" si="23"/>
        <v>0.9159955552662886</v>
      </c>
      <c r="E53">
        <f t="shared" si="24"/>
        <v>0.08400444473371138</v>
      </c>
      <c r="F53">
        <f t="shared" si="25"/>
        <v>2.9562695828105214</v>
      </c>
      <c r="G53">
        <f t="shared" si="26"/>
        <v>53</v>
      </c>
      <c r="H53">
        <f t="shared" si="27"/>
        <v>0.3382641440464646</v>
      </c>
      <c r="I53">
        <f t="shared" si="28"/>
        <v>0.2403889115845714</v>
      </c>
      <c r="J53">
        <f t="shared" si="29"/>
        <v>16.434347560831167</v>
      </c>
      <c r="K53">
        <f t="shared" si="30"/>
        <v>53</v>
      </c>
      <c r="L53">
        <f t="shared" si="31"/>
        <v>0.12498054121109525</v>
      </c>
      <c r="M53">
        <f t="shared" si="32"/>
        <v>0.211973219990624</v>
      </c>
      <c r="N53">
        <f t="shared" si="32"/>
        <v>0.007617877678028982</v>
      </c>
      <c r="O53">
        <f t="shared" si="33"/>
        <v>0.9159955552662886</v>
      </c>
      <c r="P53">
        <f t="shared" si="34"/>
        <v>13.41362577307682</v>
      </c>
      <c r="Q53">
        <f t="shared" si="35"/>
        <v>6.068579100982874</v>
      </c>
      <c r="R53">
        <f t="shared" si="36"/>
        <v>90.42682237041846</v>
      </c>
      <c r="S53">
        <f t="shared" si="37"/>
        <v>13.413625773076815</v>
      </c>
      <c r="T53">
        <f t="shared" si="38"/>
        <v>54.400163233998654</v>
      </c>
      <c r="U53">
        <f t="shared" si="39"/>
        <v>0.12024288049519975</v>
      </c>
      <c r="V53">
        <f t="shared" si="40"/>
        <v>0.010931170954109068</v>
      </c>
      <c r="X53">
        <f>MIN(X52+($P$90-SUM($P$51:$P53))*(1/L53-1/L52)*$X$50/$P$90,1)</f>
        <v>0.0007837496301963707</v>
      </c>
      <c r="Y53">
        <f t="shared" si="41"/>
        <v>16.434347560831167</v>
      </c>
      <c r="Z53">
        <f t="shared" si="42"/>
        <v>0.012880413823320055</v>
      </c>
      <c r="AA53">
        <f t="shared" si="43"/>
        <v>8.223613987327244</v>
      </c>
      <c r="AC53">
        <f t="shared" si="44"/>
        <v>0.03075128582240587</v>
      </c>
      <c r="AD53">
        <f t="shared" si="45"/>
        <v>0.7273859596714594</v>
      </c>
      <c r="AE53">
        <f t="shared" si="46"/>
        <v>16.434347560831167</v>
      </c>
      <c r="AF53">
        <f t="shared" si="47"/>
        <v>5.590545988944069</v>
      </c>
      <c r="AG53">
        <f t="shared" si="48"/>
        <v>11.012446774887618</v>
      </c>
      <c r="AI53">
        <f t="shared" si="49"/>
        <v>0.03075128582240587</v>
      </c>
      <c r="AJ53" t="e">
        <f t="shared" si="50"/>
        <v>#N/A</v>
      </c>
      <c r="AK53" t="e">
        <f t="shared" si="51"/>
        <v>#N/A</v>
      </c>
      <c r="AL53" t="e">
        <f t="shared" si="52"/>
        <v>#N/A</v>
      </c>
      <c r="AM53" t="e">
        <f t="shared" si="53"/>
        <v>#N/A</v>
      </c>
      <c r="AN53" t="e">
        <f t="shared" si="54"/>
        <v>#N/A</v>
      </c>
      <c r="AO53" t="e">
        <f t="shared" si="55"/>
        <v>#N/A</v>
      </c>
      <c r="AP53" t="e">
        <f t="shared" si="56"/>
        <v>#N/A</v>
      </c>
      <c r="AQ53" t="e">
        <f t="shared" si="57"/>
        <v>#N/A</v>
      </c>
      <c r="AS53">
        <f t="shared" si="58"/>
        <v>0.3382641440464646</v>
      </c>
      <c r="AT53">
        <f t="shared" si="59"/>
        <v>0.16926462922213487</v>
      </c>
      <c r="AU53">
        <f t="shared" si="60"/>
        <v>0.18450771493443524</v>
      </c>
      <c r="AW53">
        <f t="shared" si="61"/>
        <v>0.10633989598184872</v>
      </c>
      <c r="AX53">
        <f t="shared" si="62"/>
        <v>10.633989598184872</v>
      </c>
    </row>
    <row r="54" spans="1:50" ht="12.75">
      <c r="A54">
        <f t="shared" si="20"/>
        <v>0.22516313296385038</v>
      </c>
      <c r="B54">
        <f t="shared" si="21"/>
        <v>0.011205613005503708</v>
      </c>
      <c r="C54">
        <f t="shared" si="22"/>
        <v>0.6434950701329589</v>
      </c>
      <c r="D54">
        <f t="shared" si="23"/>
        <v>0.945692530946184</v>
      </c>
      <c r="E54">
        <f t="shared" si="24"/>
        <v>0.054307469053816004</v>
      </c>
      <c r="F54">
        <f t="shared" si="25"/>
        <v>1.6910575033887087</v>
      </c>
      <c r="G54">
        <f t="shared" si="26"/>
        <v>54</v>
      </c>
      <c r="H54">
        <f t="shared" si="27"/>
        <v>0.5913459465429773</v>
      </c>
      <c r="I54">
        <f t="shared" si="28"/>
        <v>0.25727763465583264</v>
      </c>
      <c r="J54">
        <f t="shared" si="29"/>
        <v>19.505024482878667</v>
      </c>
      <c r="K54">
        <f t="shared" si="30"/>
        <v>54</v>
      </c>
      <c r="L54">
        <f t="shared" si="31"/>
        <v>0.07149188396806319</v>
      </c>
      <c r="M54">
        <f t="shared" si="32"/>
        <v>0.22516313296385038</v>
      </c>
      <c r="N54">
        <f t="shared" si="32"/>
        <v>0.011205613005503708</v>
      </c>
      <c r="O54">
        <f t="shared" si="33"/>
        <v>0.945692530946184</v>
      </c>
      <c r="P54">
        <f t="shared" si="34"/>
        <v>4.514150508341789</v>
      </c>
      <c r="Q54">
        <f t="shared" si="35"/>
        <v>2.042287439433346</v>
      </c>
      <c r="R54">
        <f t="shared" si="36"/>
        <v>96.49540147140134</v>
      </c>
      <c r="S54">
        <f t="shared" si="37"/>
        <v>4.514150508341793</v>
      </c>
      <c r="T54">
        <f t="shared" si="38"/>
        <v>38.18169205770059</v>
      </c>
      <c r="U54">
        <f t="shared" si="39"/>
        <v>0.08439453785185166</v>
      </c>
      <c r="V54">
        <f t="shared" si="40"/>
        <v>0.007672230713804696</v>
      </c>
      <c r="X54">
        <f>MIN(X53+($P$90-SUM($P$51:$P54))*(1/L54-1/L53)*$X$50/$P$90,1)</f>
        <v>0.0008251007604630641</v>
      </c>
      <c r="Y54">
        <f t="shared" si="41"/>
        <v>19.505024482878667</v>
      </c>
      <c r="Z54">
        <f t="shared" si="42"/>
        <v>0.016093610533673874</v>
      </c>
      <c r="AA54">
        <f t="shared" si="43"/>
        <v>9.76055904670617</v>
      </c>
      <c r="AC54">
        <f t="shared" si="44"/>
        <v>0.053758722412997936</v>
      </c>
      <c r="AD54">
        <f t="shared" si="45"/>
        <v>1.2716001574346782</v>
      </c>
      <c r="AE54">
        <f t="shared" si="46"/>
        <v>19.505024482878667</v>
      </c>
      <c r="AF54">
        <f t="shared" si="47"/>
        <v>8.371473892510714</v>
      </c>
      <c r="AG54">
        <f t="shared" si="48"/>
        <v>13.93824918769469</v>
      </c>
      <c r="AI54">
        <f t="shared" si="49"/>
        <v>0.053758722412997936</v>
      </c>
      <c r="AJ54">
        <f t="shared" si="50"/>
        <v>0.04227643579523503</v>
      </c>
      <c r="AK54">
        <f t="shared" si="51"/>
        <v>7.685804097001224</v>
      </c>
      <c r="AL54">
        <f t="shared" si="52"/>
        <v>51</v>
      </c>
      <c r="AM54">
        <f t="shared" si="53"/>
        <v>0.08701669721132317</v>
      </c>
      <c r="AN54">
        <f t="shared" si="54"/>
        <v>10.357488485087599</v>
      </c>
      <c r="AO54" t="e">
        <f t="shared" si="55"/>
        <v>#N/A</v>
      </c>
      <c r="AP54" t="e">
        <f t="shared" si="56"/>
        <v>#N/A</v>
      </c>
      <c r="AQ54">
        <f t="shared" si="57"/>
        <v>8.371473892510714</v>
      </c>
      <c r="AS54">
        <f t="shared" si="58"/>
        <v>0.5913459465429773</v>
      </c>
      <c r="AT54">
        <f t="shared" si="59"/>
        <v>0.29591693326658336</v>
      </c>
      <c r="AU54">
        <f t="shared" si="60"/>
        <v>0.32255233447798765</v>
      </c>
      <c r="AW54">
        <f t="shared" si="61"/>
        <v>0.12620898194803842</v>
      </c>
      <c r="AX54">
        <f t="shared" si="62"/>
        <v>12.620898194803843</v>
      </c>
    </row>
    <row r="55" spans="1:50" ht="12.75">
      <c r="A55">
        <f t="shared" si="20"/>
        <v>0.23835304593707676</v>
      </c>
      <c r="B55">
        <f t="shared" si="21"/>
        <v>0.015483492349803368</v>
      </c>
      <c r="C55">
        <f t="shared" si="22"/>
        <v>0.5913462605442088</v>
      </c>
      <c r="D55">
        <f t="shared" si="23"/>
        <v>0.9632129270546113</v>
      </c>
      <c r="E55">
        <f t="shared" si="24"/>
        <v>0.036787072945388744</v>
      </c>
      <c r="F55">
        <f t="shared" si="25"/>
        <v>1.0323608321317723</v>
      </c>
      <c r="G55">
        <f t="shared" si="26"/>
        <v>55</v>
      </c>
      <c r="H55">
        <f t="shared" si="27"/>
        <v>0.9686535646020695</v>
      </c>
      <c r="I55">
        <f t="shared" si="28"/>
        <v>0.2739869752769039</v>
      </c>
      <c r="J55">
        <f t="shared" si="29"/>
        <v>22.543086413982532</v>
      </c>
      <c r="K55">
        <f t="shared" si="30"/>
        <v>55</v>
      </c>
      <c r="L55">
        <f t="shared" si="31"/>
        <v>0.043644536437134285</v>
      </c>
      <c r="M55">
        <f t="shared" si="32"/>
        <v>0.23835304593707676</v>
      </c>
      <c r="N55">
        <f t="shared" si="32"/>
        <v>0.015483492349803368</v>
      </c>
      <c r="O55">
        <f t="shared" si="33"/>
        <v>0.9632129270546113</v>
      </c>
      <c r="P55">
        <f t="shared" si="34"/>
        <v>1.7323562746691106</v>
      </c>
      <c r="Q55">
        <f t="shared" si="35"/>
        <v>0.7837508859845024</v>
      </c>
      <c r="R55">
        <f t="shared" si="36"/>
        <v>98.53768891083469</v>
      </c>
      <c r="S55">
        <f t="shared" si="37"/>
        <v>1.7323562746691072</v>
      </c>
      <c r="T55">
        <f t="shared" si="38"/>
        <v>28.144543573280092</v>
      </c>
      <c r="U55">
        <f t="shared" si="39"/>
        <v>0.0622090226993811</v>
      </c>
      <c r="V55">
        <f t="shared" si="40"/>
        <v>0.0056553656999437365</v>
      </c>
      <c r="X55">
        <f>MIN(X54+($P$90-SUM($P$51:$P55))*(1/L55-1/L54)*$X$50/$P$90,1)</f>
        <v>0.0008537076646434972</v>
      </c>
      <c r="Y55">
        <f t="shared" si="41"/>
        <v>22.543086413982532</v>
      </c>
      <c r="Z55">
        <f t="shared" si="42"/>
        <v>0.01924520565633758</v>
      </c>
      <c r="AA55">
        <f t="shared" si="43"/>
        <v>11.281165809819434</v>
      </c>
      <c r="AC55">
        <f t="shared" si="44"/>
        <v>0.0880594149638245</v>
      </c>
      <c r="AD55">
        <f t="shared" si="45"/>
        <v>2.0829432119192424</v>
      </c>
      <c r="AE55">
        <f t="shared" si="46"/>
        <v>22.543086413982532</v>
      </c>
      <c r="AF55">
        <f t="shared" si="47"/>
        <v>10.391624391901443</v>
      </c>
      <c r="AG55">
        <f t="shared" si="48"/>
        <v>16.467355402941987</v>
      </c>
      <c r="AI55">
        <f t="shared" si="49"/>
        <v>0.0880594149638245</v>
      </c>
      <c r="AJ55">
        <f t="shared" si="50"/>
        <v>0.08701669721132317</v>
      </c>
      <c r="AK55">
        <f t="shared" si="51"/>
        <v>10.357488485087599</v>
      </c>
      <c r="AL55">
        <f t="shared" si="52"/>
        <v>52</v>
      </c>
      <c r="AM55">
        <f t="shared" si="53"/>
        <v>0.1787322860080407</v>
      </c>
      <c r="AN55">
        <f t="shared" si="54"/>
        <v>13.360021802499054</v>
      </c>
      <c r="AO55">
        <f t="shared" si="55"/>
        <v>0.04227643579523503</v>
      </c>
      <c r="AP55">
        <f t="shared" si="56"/>
        <v>7.685804097001224</v>
      </c>
      <c r="AQ55">
        <f t="shared" si="57"/>
        <v>10.391624391901443</v>
      </c>
      <c r="AS55">
        <f t="shared" si="58"/>
        <v>0.9686535646020695</v>
      </c>
      <c r="AT55">
        <f t="shared" si="59"/>
        <v>0.48474025578727725</v>
      </c>
      <c r="AU55">
        <f t="shared" si="60"/>
        <v>0.528356489782947</v>
      </c>
      <c r="AW55">
        <f t="shared" si="61"/>
        <v>0.14586702973753402</v>
      </c>
      <c r="AX55">
        <f t="shared" si="62"/>
        <v>14.586702973753402</v>
      </c>
    </row>
    <row r="56" spans="1:50" ht="12.75">
      <c r="A56">
        <f t="shared" si="20"/>
        <v>0.25154295891030315</v>
      </c>
      <c r="B56">
        <f t="shared" si="21"/>
        <v>0.02045151571092797</v>
      </c>
      <c r="C56">
        <f t="shared" si="22"/>
        <v>0.5420938408030226</v>
      </c>
      <c r="D56">
        <f t="shared" si="23"/>
        <v>0.9741781498094821</v>
      </c>
      <c r="E56">
        <f t="shared" si="24"/>
        <v>0.02582185019051786</v>
      </c>
      <c r="F56">
        <f t="shared" si="25"/>
        <v>0.6637344856460505</v>
      </c>
      <c r="G56">
        <f t="shared" si="26"/>
        <v>56</v>
      </c>
      <c r="H56">
        <f t="shared" si="27"/>
        <v>1.506626552674362</v>
      </c>
      <c r="I56">
        <f t="shared" si="28"/>
        <v>0.2904468440465169</v>
      </c>
      <c r="J56">
        <f t="shared" si="29"/>
        <v>25.535789826639437</v>
      </c>
      <c r="K56">
        <f t="shared" si="30"/>
        <v>56</v>
      </c>
      <c r="L56">
        <f t="shared" si="31"/>
        <v>0.028060328367498603</v>
      </c>
      <c r="M56">
        <f t="shared" si="32"/>
        <v>0.25154295891030315</v>
      </c>
      <c r="N56">
        <f t="shared" si="32"/>
        <v>0.02045151571092797</v>
      </c>
      <c r="O56">
        <f t="shared" si="33"/>
        <v>0.9741781498094821</v>
      </c>
      <c r="P56">
        <f t="shared" si="34"/>
        <v>0.7423310427506123</v>
      </c>
      <c r="Q56">
        <f t="shared" si="35"/>
        <v>0.335844664839927</v>
      </c>
      <c r="R56">
        <f t="shared" si="36"/>
        <v>99.32143979681919</v>
      </c>
      <c r="S56">
        <f t="shared" si="37"/>
        <v>0.7423310427506121</v>
      </c>
      <c r="T56">
        <f t="shared" si="38"/>
        <v>21.550319614526178</v>
      </c>
      <c r="U56">
        <f t="shared" si="39"/>
        <v>0.04763354284244782</v>
      </c>
      <c r="V56">
        <f t="shared" si="40"/>
        <v>0.0043303220765861655</v>
      </c>
      <c r="X56">
        <f>MIN(X55+($P$90-SUM($P$51:$P56))*(1/L56-1/L55)*$X$50/$P$90,1)</f>
        <v>0.0008743083444031782</v>
      </c>
      <c r="Y56">
        <f t="shared" si="41"/>
        <v>25.535789826639437</v>
      </c>
      <c r="Z56">
        <f t="shared" si="42"/>
        <v>0.022326154126356648</v>
      </c>
      <c r="AA56">
        <f t="shared" si="43"/>
        <v>12.779057990382897</v>
      </c>
      <c r="AC56">
        <f t="shared" si="44"/>
        <v>0.1369660502431238</v>
      </c>
      <c r="AD56">
        <f t="shared" si="45"/>
        <v>3.2397728821444596</v>
      </c>
      <c r="AE56">
        <f t="shared" si="46"/>
        <v>25.535789826639437</v>
      </c>
      <c r="AF56">
        <f t="shared" si="47"/>
        <v>11.992702287111358</v>
      </c>
      <c r="AG56">
        <f t="shared" si="48"/>
        <v>18.764246056875397</v>
      </c>
      <c r="AI56">
        <f t="shared" si="49"/>
        <v>0.1369660502431238</v>
      </c>
      <c r="AJ56">
        <f t="shared" si="50"/>
        <v>0.08701669721132317</v>
      </c>
      <c r="AK56">
        <f t="shared" si="51"/>
        <v>10.357488485087599</v>
      </c>
      <c r="AL56">
        <f t="shared" si="52"/>
        <v>52</v>
      </c>
      <c r="AM56">
        <f t="shared" si="53"/>
        <v>0.1787322860080407</v>
      </c>
      <c r="AN56">
        <f t="shared" si="54"/>
        <v>13.360021802499054</v>
      </c>
      <c r="AO56">
        <f t="shared" si="55"/>
        <v>0.04227643579523503</v>
      </c>
      <c r="AP56">
        <f t="shared" si="56"/>
        <v>7.685804097001224</v>
      </c>
      <c r="AQ56">
        <f t="shared" si="57"/>
        <v>11.992702287111358</v>
      </c>
      <c r="AS56">
        <f t="shared" si="58"/>
        <v>1.506626552674362</v>
      </c>
      <c r="AT56">
        <f t="shared" si="59"/>
        <v>0.7539719044206323</v>
      </c>
      <c r="AU56">
        <f t="shared" si="60"/>
        <v>0.8217963014587429</v>
      </c>
      <c r="AW56">
        <f t="shared" si="61"/>
        <v>0.16523158123119636</v>
      </c>
      <c r="AX56">
        <f t="shared" si="62"/>
        <v>16.523158123119636</v>
      </c>
    </row>
    <row r="57" spans="1:50" ht="12.75">
      <c r="A57">
        <f t="shared" si="20"/>
        <v>0.2647328718835295</v>
      </c>
      <c r="B57">
        <f t="shared" si="21"/>
        <v>0.026109683088877487</v>
      </c>
      <c r="C57">
        <f t="shared" si="22"/>
        <v>0.49565505691375455</v>
      </c>
      <c r="D57">
        <f t="shared" si="23"/>
        <v>0.9813700899346711</v>
      </c>
      <c r="E57">
        <f t="shared" si="24"/>
        <v>0.01862991006532888</v>
      </c>
      <c r="F57">
        <f t="shared" si="25"/>
        <v>0.44471381953093353</v>
      </c>
      <c r="G57">
        <f t="shared" si="26"/>
        <v>57</v>
      </c>
      <c r="H57">
        <f t="shared" si="27"/>
        <v>2.2486371146612</v>
      </c>
      <c r="I57">
        <f t="shared" si="28"/>
        <v>0.3066247790992283</v>
      </c>
      <c r="J57">
        <f t="shared" si="29"/>
        <v>28.47723256349606</v>
      </c>
      <c r="K57">
        <f t="shared" si="30"/>
        <v>57</v>
      </c>
      <c r="L57">
        <f t="shared" si="31"/>
        <v>0.01880091523865325</v>
      </c>
      <c r="M57">
        <f t="shared" si="32"/>
        <v>0.2647328718835295</v>
      </c>
      <c r="N57">
        <f t="shared" si="32"/>
        <v>0.026109683088877487</v>
      </c>
      <c r="O57">
        <f t="shared" si="33"/>
        <v>0.9813700899346711</v>
      </c>
      <c r="P57">
        <f t="shared" si="34"/>
        <v>0.3480283948321145</v>
      </c>
      <c r="Q57">
        <f t="shared" si="35"/>
        <v>0.157454656865854</v>
      </c>
      <c r="R57">
        <f t="shared" si="36"/>
        <v>99.65728446165912</v>
      </c>
      <c r="S57">
        <f t="shared" si="37"/>
        <v>0.3480283948321146</v>
      </c>
      <c r="T57">
        <f t="shared" si="38"/>
        <v>17.004820356847883</v>
      </c>
      <c r="U57">
        <f t="shared" si="39"/>
        <v>0.0375864420335583</v>
      </c>
      <c r="V57">
        <f t="shared" si="40"/>
        <v>0.0034169492757780274</v>
      </c>
      <c r="X57">
        <f>MIN(X56+($P$90-SUM($P$51:$P57))*(1/L57-1/L56)*$X$50/$P$90,1)</f>
        <v>0.000889668009889488</v>
      </c>
      <c r="Y57">
        <f t="shared" si="41"/>
        <v>28.47723256349606</v>
      </c>
      <c r="Z57">
        <f t="shared" si="42"/>
        <v>0.025335282821925664</v>
      </c>
      <c r="AA57">
        <f t="shared" si="43"/>
        <v>14.251283923158992</v>
      </c>
      <c r="AC57">
        <f t="shared" si="44"/>
        <v>0.2044215558782909</v>
      </c>
      <c r="AD57">
        <f t="shared" si="45"/>
        <v>4.835354542856974</v>
      </c>
      <c r="AE57">
        <f t="shared" si="46"/>
        <v>28.47723256349606</v>
      </c>
      <c r="AF57">
        <f t="shared" si="47"/>
        <v>13.855077680653705</v>
      </c>
      <c r="AG57">
        <f t="shared" si="48"/>
        <v>21.166155122074883</v>
      </c>
      <c r="AI57">
        <f t="shared" si="49"/>
        <v>0.2044215558782909</v>
      </c>
      <c r="AJ57">
        <f t="shared" si="50"/>
        <v>0.1787322860080407</v>
      </c>
      <c r="AK57">
        <f t="shared" si="51"/>
        <v>13.360021802499054</v>
      </c>
      <c r="AL57">
        <f t="shared" si="52"/>
        <v>53</v>
      </c>
      <c r="AM57">
        <f t="shared" si="53"/>
        <v>0.3382641440464646</v>
      </c>
      <c r="AN57">
        <f t="shared" si="54"/>
        <v>16.434347560831167</v>
      </c>
      <c r="AO57">
        <f t="shared" si="55"/>
        <v>0.08701669721132317</v>
      </c>
      <c r="AP57">
        <f t="shared" si="56"/>
        <v>10.357488485087599</v>
      </c>
      <c r="AQ57">
        <f t="shared" si="57"/>
        <v>13.855077680653705</v>
      </c>
      <c r="AS57">
        <f t="shared" si="58"/>
        <v>2.2486371146612</v>
      </c>
      <c r="AT57">
        <f t="shared" si="59"/>
        <v>1.1253188275839823</v>
      </c>
      <c r="AU57">
        <f t="shared" si="60"/>
        <v>1.2265293352697455</v>
      </c>
      <c r="AW57">
        <f t="shared" si="61"/>
        <v>0.18426444599909214</v>
      </c>
      <c r="AX57">
        <f t="shared" si="62"/>
        <v>18.426444599909214</v>
      </c>
    </row>
    <row r="58" spans="1:50" ht="12.75">
      <c r="A58">
        <f t="shared" si="20"/>
        <v>0.27792278485675587</v>
      </c>
      <c r="B58">
        <f t="shared" si="21"/>
        <v>0.03245799448365194</v>
      </c>
      <c r="C58">
        <f t="shared" si="22"/>
        <v>0.45194715488076137</v>
      </c>
      <c r="D58">
        <f t="shared" si="23"/>
        <v>0.9862671541674325</v>
      </c>
      <c r="E58">
        <f t="shared" si="24"/>
        <v>0.013732845832567508</v>
      </c>
      <c r="F58">
        <f t="shared" si="25"/>
        <v>0.3080252784675235</v>
      </c>
      <c r="G58">
        <f t="shared" si="26"/>
        <v>58</v>
      </c>
      <c r="H58">
        <f t="shared" si="27"/>
        <v>3.246486798015945</v>
      </c>
      <c r="I58">
        <f t="shared" si="28"/>
        <v>0.32250628755137456</v>
      </c>
      <c r="J58">
        <f t="shared" si="29"/>
        <v>31.364779554795376</v>
      </c>
      <c r="K58">
        <f t="shared" si="30"/>
        <v>58</v>
      </c>
      <c r="L58">
        <f t="shared" si="31"/>
        <v>0.013022210908441648</v>
      </c>
      <c r="M58">
        <f t="shared" si="32"/>
        <v>0.27792278485675587</v>
      </c>
      <c r="N58">
        <f t="shared" si="32"/>
        <v>0.03245799448365194</v>
      </c>
      <c r="O58">
        <f t="shared" si="33"/>
        <v>0.9862671541674325</v>
      </c>
      <c r="P58">
        <f t="shared" si="34"/>
        <v>0.1755914487385657</v>
      </c>
      <c r="Q58">
        <f t="shared" si="35"/>
        <v>0.0794409068922265</v>
      </c>
      <c r="R58">
        <f t="shared" si="36"/>
        <v>99.81473911852497</v>
      </c>
      <c r="S58">
        <f t="shared" si="37"/>
        <v>0.1755914487385666</v>
      </c>
      <c r="T58">
        <f t="shared" si="38"/>
        <v>13.747183166458623</v>
      </c>
      <c r="U58">
        <f t="shared" si="39"/>
        <v>0.030385954827374932</v>
      </c>
      <c r="V58">
        <f t="shared" si="40"/>
        <v>0.0027623595297613574</v>
      </c>
      <c r="X58">
        <f>MIN(X57+($P$90-SUM($P$51:$P58))*(1/L58-1/L57)*$X$50/$P$90,1)</f>
        <v>0.0009014663740534506</v>
      </c>
      <c r="Y58">
        <f t="shared" si="41"/>
        <v>31.364779554795376</v>
      </c>
      <c r="Z58">
        <f t="shared" si="42"/>
        <v>0.02827429409824719</v>
      </c>
      <c r="AA58">
        <f t="shared" si="43"/>
        <v>15.696526924446811</v>
      </c>
      <c r="AC58">
        <f t="shared" si="44"/>
        <v>0.29513516345599494</v>
      </c>
      <c r="AD58">
        <f t="shared" si="45"/>
        <v>6.981079599176134</v>
      </c>
      <c r="AE58">
        <f t="shared" si="46"/>
        <v>31.364779554795376</v>
      </c>
      <c r="AF58">
        <f t="shared" si="47"/>
        <v>15.60321240331328</v>
      </c>
      <c r="AG58">
        <f t="shared" si="48"/>
        <v>23.483995979054328</v>
      </c>
      <c r="AI58">
        <f t="shared" si="49"/>
        <v>0.29513516345599494</v>
      </c>
      <c r="AJ58">
        <f t="shared" si="50"/>
        <v>0.1787322860080407</v>
      </c>
      <c r="AK58">
        <f t="shared" si="51"/>
        <v>13.360021802499054</v>
      </c>
      <c r="AL58">
        <f t="shared" si="52"/>
        <v>53</v>
      </c>
      <c r="AM58">
        <f t="shared" si="53"/>
        <v>0.3382641440464646</v>
      </c>
      <c r="AN58">
        <f t="shared" si="54"/>
        <v>16.434347560831167</v>
      </c>
      <c r="AO58">
        <f t="shared" si="55"/>
        <v>0.08701669721132317</v>
      </c>
      <c r="AP58">
        <f t="shared" si="56"/>
        <v>10.357488485087599</v>
      </c>
      <c r="AQ58">
        <f t="shared" si="57"/>
        <v>15.60321240331328</v>
      </c>
      <c r="AS58">
        <f t="shared" si="58"/>
        <v>3.246486798015945</v>
      </c>
      <c r="AT58">
        <f t="shared" si="59"/>
        <v>1.6247066983490823</v>
      </c>
      <c r="AU58">
        <f t="shared" si="60"/>
        <v>1.77081098073597</v>
      </c>
      <c r="AW58">
        <f t="shared" si="61"/>
        <v>0.20294857358985244</v>
      </c>
      <c r="AX58">
        <f t="shared" si="62"/>
        <v>20.294857358985244</v>
      </c>
    </row>
    <row r="59" spans="1:50" ht="12.75">
      <c r="A59">
        <f t="shared" si="20"/>
        <v>0.2911126978299822</v>
      </c>
      <c r="B59">
        <f t="shared" si="21"/>
        <v>0.03949644989525132</v>
      </c>
      <c r="C59">
        <f t="shared" si="22"/>
        <v>0.41088738070839703</v>
      </c>
      <c r="D59">
        <f t="shared" si="23"/>
        <v>0.9897039640137576</v>
      </c>
      <c r="E59">
        <f t="shared" si="24"/>
        <v>0.010296035986242402</v>
      </c>
      <c r="F59">
        <f t="shared" si="25"/>
        <v>0.2191880442729318</v>
      </c>
      <c r="G59">
        <f t="shared" si="26"/>
        <v>59</v>
      </c>
      <c r="H59">
        <f t="shared" si="27"/>
        <v>4.562292634696833</v>
      </c>
      <c r="I59">
        <f t="shared" si="28"/>
        <v>0.33808622697658947</v>
      </c>
      <c r="J59">
        <f t="shared" si="29"/>
        <v>34.197495813925364</v>
      </c>
      <c r="K59">
        <f t="shared" si="30"/>
        <v>59</v>
      </c>
      <c r="L59">
        <f t="shared" si="31"/>
        <v>0.009266489280787734</v>
      </c>
      <c r="M59">
        <f t="shared" si="32"/>
        <v>0.2911126978299822</v>
      </c>
      <c r="N59">
        <f t="shared" si="32"/>
        <v>0.03949644989525132</v>
      </c>
      <c r="O59">
        <f t="shared" si="33"/>
        <v>0.9897039640137576</v>
      </c>
      <c r="P59">
        <f t="shared" si="34"/>
        <v>0.09411105536014726</v>
      </c>
      <c r="Q59">
        <f t="shared" si="35"/>
        <v>0.0425776291505282</v>
      </c>
      <c r="R59">
        <f t="shared" si="36"/>
        <v>99.8941800254172</v>
      </c>
      <c r="S59">
        <f t="shared" si="37"/>
        <v>0.09411105536014658</v>
      </c>
      <c r="T59">
        <f t="shared" si="38"/>
        <v>11.336737216364241</v>
      </c>
      <c r="U59">
        <f t="shared" si="39"/>
        <v>0.025058048676236858</v>
      </c>
      <c r="V59">
        <f t="shared" si="40"/>
        <v>0.0022780044251124415</v>
      </c>
      <c r="X59">
        <f>MIN(X58+($P$90-SUM($P$51:$P59))*(1/L59-1/L58)*$X$50/$P$90,1)</f>
        <v>0.000910764394264861</v>
      </c>
      <c r="Y59">
        <f t="shared" si="41"/>
        <v>34.197495813925364</v>
      </c>
      <c r="Z59">
        <f t="shared" si="42"/>
        <v>0.031145861560344854</v>
      </c>
      <c r="AA59">
        <f t="shared" si="43"/>
        <v>17.114320837742856</v>
      </c>
      <c r="AC59">
        <f t="shared" si="44"/>
        <v>0.41475387588153023</v>
      </c>
      <c r="AD59">
        <f t="shared" si="45"/>
        <v>9.810521347882336</v>
      </c>
      <c r="AE59">
        <f t="shared" si="46"/>
        <v>34.197495813925364</v>
      </c>
      <c r="AF59">
        <f t="shared" si="47"/>
        <v>17.36240817997732</v>
      </c>
      <c r="AG59">
        <f t="shared" si="48"/>
        <v>25.77995199695134</v>
      </c>
      <c r="AI59">
        <f t="shared" si="49"/>
        <v>0.41475387588153023</v>
      </c>
      <c r="AJ59">
        <f t="shared" si="50"/>
        <v>0.3382641440464646</v>
      </c>
      <c r="AK59">
        <f t="shared" si="51"/>
        <v>16.434347560831167</v>
      </c>
      <c r="AL59">
        <f t="shared" si="52"/>
        <v>54</v>
      </c>
      <c r="AM59">
        <f t="shared" si="53"/>
        <v>0.5913459465429773</v>
      </c>
      <c r="AN59">
        <f t="shared" si="54"/>
        <v>19.505024482878667</v>
      </c>
      <c r="AO59">
        <f t="shared" si="55"/>
        <v>0.1787322860080407</v>
      </c>
      <c r="AP59">
        <f t="shared" si="56"/>
        <v>13.360021802499054</v>
      </c>
      <c r="AQ59">
        <f t="shared" si="57"/>
        <v>17.36240817997732</v>
      </c>
      <c r="AS59">
        <f t="shared" si="58"/>
        <v>4.562292634696833</v>
      </c>
      <c r="AT59">
        <f t="shared" si="59"/>
        <v>2.283223904192366</v>
      </c>
      <c r="AU59">
        <f t="shared" si="60"/>
        <v>2.4885232552891816</v>
      </c>
      <c r="AW59">
        <f t="shared" si="61"/>
        <v>0.22127791409010528</v>
      </c>
      <c r="AX59">
        <f t="shared" si="62"/>
        <v>22.127791409010527</v>
      </c>
    </row>
    <row r="60" spans="1:50" ht="12.75">
      <c r="A60">
        <f t="shared" si="20"/>
        <v>0.3043026108032086</v>
      </c>
      <c r="B60">
        <f t="shared" si="21"/>
        <v>0.04722504932367565</v>
      </c>
      <c r="C60">
        <f t="shared" si="22"/>
        <v>0.3723929804010182</v>
      </c>
      <c r="D60">
        <f t="shared" si="23"/>
        <v>0.992176197661589</v>
      </c>
      <c r="E60">
        <f t="shared" si="24"/>
        <v>0.007823802338410957</v>
      </c>
      <c r="F60">
        <f t="shared" si="25"/>
        <v>0.15946763042513332</v>
      </c>
      <c r="G60">
        <f t="shared" si="26"/>
        <v>60</v>
      </c>
      <c r="H60">
        <f t="shared" si="27"/>
        <v>6.270865111208126</v>
      </c>
      <c r="I60">
        <f t="shared" si="28"/>
        <v>0.3533646199241384</v>
      </c>
      <c r="J60">
        <f t="shared" si="29"/>
        <v>36.97538544075245</v>
      </c>
      <c r="K60">
        <f t="shared" si="30"/>
        <v>60</v>
      </c>
      <c r="L60">
        <f t="shared" si="31"/>
        <v>0.006741723039086417</v>
      </c>
      <c r="M60">
        <f t="shared" si="32"/>
        <v>0.3043026108032086</v>
      </c>
      <c r="N60">
        <f t="shared" si="32"/>
        <v>0.04722504932367565</v>
      </c>
      <c r="O60">
        <f t="shared" si="33"/>
        <v>0.992176197661589</v>
      </c>
      <c r="P60">
        <f t="shared" si="34"/>
        <v>0.05304415782620896</v>
      </c>
      <c r="Q60">
        <f t="shared" si="35"/>
        <v>0.023998184611611597</v>
      </c>
      <c r="R60">
        <f t="shared" si="36"/>
        <v>99.93675765456773</v>
      </c>
      <c r="S60">
        <f t="shared" si="37"/>
        <v>0.05304415782620858</v>
      </c>
      <c r="T60">
        <f t="shared" si="38"/>
        <v>9.505111489228558</v>
      </c>
      <c r="U60">
        <f t="shared" si="39"/>
        <v>0.021009532268803262</v>
      </c>
      <c r="V60">
        <f t="shared" si="40"/>
        <v>0.0019099574789821145</v>
      </c>
      <c r="X60">
        <f>MIN(X59+($P$90-SUM($P$51:$P60))*(1/L60-1/L59)*$X$50/$P$90,1)</f>
        <v>0.0009182564625936697</v>
      </c>
      <c r="Y60">
        <f t="shared" si="41"/>
        <v>36.97538544075245</v>
      </c>
      <c r="Z60">
        <f t="shared" si="42"/>
        <v>0.03395288663786282</v>
      </c>
      <c r="AA60">
        <f t="shared" si="43"/>
        <v>18.504669163695155</v>
      </c>
      <c r="AC60">
        <f t="shared" si="44"/>
        <v>0.570078646473466</v>
      </c>
      <c r="AD60">
        <f t="shared" si="45"/>
        <v>13.484548442887407</v>
      </c>
      <c r="AE60">
        <f t="shared" si="46"/>
        <v>36.97538544075245</v>
      </c>
      <c r="AF60">
        <f t="shared" si="47"/>
        <v>19.246985355317896</v>
      </c>
      <c r="AG60">
        <f t="shared" si="48"/>
        <v>28.111185398035172</v>
      </c>
      <c r="AI60">
        <f t="shared" si="49"/>
        <v>0.570078646473466</v>
      </c>
      <c r="AJ60">
        <f t="shared" si="50"/>
        <v>0.3382641440464646</v>
      </c>
      <c r="AK60">
        <f t="shared" si="51"/>
        <v>16.434347560831167</v>
      </c>
      <c r="AL60">
        <f t="shared" si="52"/>
        <v>54</v>
      </c>
      <c r="AM60">
        <f t="shared" si="53"/>
        <v>0.5913459465429773</v>
      </c>
      <c r="AN60">
        <f t="shared" si="54"/>
        <v>19.505024482878667</v>
      </c>
      <c r="AO60">
        <f t="shared" si="55"/>
        <v>0.1787322860080407</v>
      </c>
      <c r="AP60">
        <f t="shared" si="56"/>
        <v>13.360021802499054</v>
      </c>
      <c r="AQ60">
        <f t="shared" si="57"/>
        <v>19.246985355317896</v>
      </c>
      <c r="AS60">
        <f t="shared" si="58"/>
        <v>6.270865111208126</v>
      </c>
      <c r="AT60">
        <f t="shared" si="59"/>
        <v>3.138311686811273</v>
      </c>
      <c r="AU60">
        <f t="shared" si="60"/>
        <v>3.4204718788407957</v>
      </c>
      <c r="AW60">
        <f t="shared" si="61"/>
        <v>0.23925249402839815</v>
      </c>
      <c r="AX60">
        <f t="shared" si="62"/>
        <v>23.925249402839814</v>
      </c>
    </row>
    <row r="61" spans="1:50" ht="12.75">
      <c r="A61">
        <f t="shared" si="20"/>
        <v>0.31749252377643494</v>
      </c>
      <c r="B61">
        <f t="shared" si="21"/>
        <v>0.0556437927689249</v>
      </c>
      <c r="C61">
        <f t="shared" si="22"/>
        <v>0.33638119996297877</v>
      </c>
      <c r="D61">
        <f t="shared" si="23"/>
        <v>0.9939910654770396</v>
      </c>
      <c r="E61">
        <f t="shared" si="24"/>
        <v>0.006008934522960363</v>
      </c>
      <c r="F61">
        <f t="shared" si="25"/>
        <v>0.11816531152088412</v>
      </c>
      <c r="G61">
        <f t="shared" si="26"/>
        <v>61</v>
      </c>
      <c r="H61">
        <f t="shared" si="27"/>
        <v>8.462720464484736</v>
      </c>
      <c r="I61">
        <f t="shared" si="28"/>
        <v>0.36834445693364043</v>
      </c>
      <c r="J61">
        <f t="shared" si="29"/>
        <v>39.698992169752806</v>
      </c>
      <c r="K61">
        <f t="shared" si="30"/>
        <v>61</v>
      </c>
      <c r="L61">
        <f t="shared" si="31"/>
        <v>0.004995608205736604</v>
      </c>
      <c r="M61">
        <f t="shared" si="32"/>
        <v>0.31749252377643494</v>
      </c>
      <c r="N61">
        <f t="shared" si="32"/>
        <v>0.0556437927689249</v>
      </c>
      <c r="O61">
        <f t="shared" si="33"/>
        <v>0.9939910654770396</v>
      </c>
      <c r="P61">
        <f t="shared" si="34"/>
        <v>0.03119166500483281</v>
      </c>
      <c r="Q61">
        <f t="shared" si="35"/>
        <v>0.014111701755771299</v>
      </c>
      <c r="R61">
        <f t="shared" si="36"/>
        <v>99.96075583917934</v>
      </c>
      <c r="S61">
        <f t="shared" si="37"/>
        <v>0.031191665004832683</v>
      </c>
      <c r="T61">
        <f t="shared" si="38"/>
        <v>8.081771877911876</v>
      </c>
      <c r="U61">
        <f t="shared" si="39"/>
        <v>0.017863467172427337</v>
      </c>
      <c r="V61">
        <f t="shared" si="40"/>
        <v>0.0016239515611297579</v>
      </c>
      <c r="X61">
        <f>MIN(X60+($P$90-SUM($P$51:$P61))*(1/L61-1/L60)*$X$50/$P$90,1)</f>
        <v>0.0009244116878366357</v>
      </c>
      <c r="Y61">
        <f t="shared" si="41"/>
        <v>39.698992169752806</v>
      </c>
      <c r="Z61">
        <f t="shared" si="42"/>
        <v>0.036698212357054574</v>
      </c>
      <c r="AA61">
        <f t="shared" si="43"/>
        <v>19.86784519105493</v>
      </c>
      <c r="AC61">
        <f t="shared" si="44"/>
        <v>0.7693382240440668</v>
      </c>
      <c r="AD61">
        <f t="shared" si="45"/>
        <v>18.19780238264028</v>
      </c>
      <c r="AE61">
        <f t="shared" si="46"/>
        <v>39.698992169752806</v>
      </c>
      <c r="AF61">
        <f t="shared" si="47"/>
        <v>20.93820933371262</v>
      </c>
      <c r="AG61">
        <f t="shared" si="48"/>
        <v>30.318600751732713</v>
      </c>
      <c r="AI61">
        <f t="shared" si="49"/>
        <v>0.7693382240440668</v>
      </c>
      <c r="AJ61">
        <f t="shared" si="50"/>
        <v>0.5913459465429773</v>
      </c>
      <c r="AK61">
        <f t="shared" si="51"/>
        <v>19.505024482878667</v>
      </c>
      <c r="AL61">
        <f t="shared" si="52"/>
        <v>55</v>
      </c>
      <c r="AM61">
        <f t="shared" si="53"/>
        <v>0.9686535646020695</v>
      </c>
      <c r="AN61">
        <f t="shared" si="54"/>
        <v>22.543086413982532</v>
      </c>
      <c r="AO61">
        <f t="shared" si="55"/>
        <v>0.3382641440464646</v>
      </c>
      <c r="AP61">
        <f t="shared" si="56"/>
        <v>16.434347560831167</v>
      </c>
      <c r="AQ61">
        <f t="shared" si="57"/>
        <v>20.93820933371262</v>
      </c>
      <c r="AS61">
        <f t="shared" si="58"/>
        <v>8.462720464484736</v>
      </c>
      <c r="AT61">
        <f t="shared" si="59"/>
        <v>4.2352717510965</v>
      </c>
      <c r="AU61">
        <f t="shared" si="60"/>
        <v>4.616029344264401</v>
      </c>
      <c r="AW61">
        <f t="shared" si="61"/>
        <v>0.2568758316866358</v>
      </c>
      <c r="AX61">
        <f t="shared" si="62"/>
        <v>25.68758316866358</v>
      </c>
    </row>
    <row r="62" spans="1:50" ht="12.75">
      <c r="A62">
        <f t="shared" si="20"/>
        <v>0.3306824367496613</v>
      </c>
      <c r="B62">
        <f t="shared" si="21"/>
        <v>0.06475268023099907</v>
      </c>
      <c r="C62">
        <f t="shared" si="22"/>
        <v>0.3027692853986353</v>
      </c>
      <c r="D62">
        <f t="shared" si="23"/>
        <v>0.9953459811952831</v>
      </c>
      <c r="E62">
        <f t="shared" si="24"/>
        <v>0.004654018804716942</v>
      </c>
      <c r="F62">
        <f t="shared" si="25"/>
        <v>0.08890532098167597</v>
      </c>
      <c r="G62">
        <f t="shared" si="26"/>
        <v>62</v>
      </c>
      <c r="H62">
        <f t="shared" si="27"/>
        <v>11.247920697638639</v>
      </c>
      <c r="I62">
        <f t="shared" si="28"/>
        <v>0.38303047119043643</v>
      </c>
      <c r="J62">
        <f t="shared" si="29"/>
        <v>42.369176580079355</v>
      </c>
      <c r="K62">
        <f t="shared" si="30"/>
        <v>62</v>
      </c>
      <c r="L62">
        <f t="shared" si="31"/>
        <v>0.0037586000943365862</v>
      </c>
      <c r="M62">
        <f t="shared" si="32"/>
        <v>0.3306824367496613</v>
      </c>
      <c r="N62">
        <f t="shared" si="32"/>
        <v>0.06475268023099907</v>
      </c>
      <c r="O62">
        <f t="shared" si="33"/>
        <v>0.9953459811952831</v>
      </c>
      <c r="P62">
        <f t="shared" si="34"/>
        <v>0.019014673184115365</v>
      </c>
      <c r="Q62">
        <f t="shared" si="35"/>
        <v>0.008602599345566307</v>
      </c>
      <c r="R62">
        <f t="shared" si="36"/>
        <v>99.97486754093511</v>
      </c>
      <c r="S62">
        <f t="shared" si="37"/>
        <v>0.019014673184114938</v>
      </c>
      <c r="T62">
        <f t="shared" si="38"/>
        <v>6.9543596895497135</v>
      </c>
      <c r="U62">
        <f t="shared" si="39"/>
        <v>0.015371502424988128</v>
      </c>
      <c r="V62">
        <f t="shared" si="40"/>
        <v>0.001397409311362557</v>
      </c>
      <c r="X62">
        <f>MIN(X61+($P$90-SUM($P$51:$P62))*(1/L62-1/L61)*$X$50/$P$90,1)</f>
        <v>0.0009295560100735057</v>
      </c>
      <c r="Y62">
        <f t="shared" si="41"/>
        <v>42.369176580079355</v>
      </c>
      <c r="Z62">
        <f t="shared" si="42"/>
        <v>0.03938452273187839</v>
      </c>
      <c r="AA62">
        <f t="shared" si="43"/>
        <v>21.204280551405617</v>
      </c>
      <c r="AC62">
        <f t="shared" si="44"/>
        <v>1.0225382452398761</v>
      </c>
      <c r="AD62">
        <f t="shared" si="45"/>
        <v>24.186954884099436</v>
      </c>
      <c r="AE62">
        <f t="shared" si="46"/>
        <v>42.369176580079355</v>
      </c>
      <c r="AF62">
        <f t="shared" si="47"/>
        <v>22.84284285382263</v>
      </c>
      <c r="AG62">
        <f t="shared" si="48"/>
        <v>32.60600971695099</v>
      </c>
      <c r="AI62">
        <f t="shared" si="49"/>
        <v>1.0225382452398761</v>
      </c>
      <c r="AJ62">
        <f t="shared" si="50"/>
        <v>0.9686535646020695</v>
      </c>
      <c r="AK62">
        <f t="shared" si="51"/>
        <v>22.543086413982532</v>
      </c>
      <c r="AL62">
        <f t="shared" si="52"/>
        <v>56</v>
      </c>
      <c r="AM62">
        <f t="shared" si="53"/>
        <v>1.506626552674362</v>
      </c>
      <c r="AN62">
        <f t="shared" si="54"/>
        <v>25.535789826639437</v>
      </c>
      <c r="AO62">
        <f t="shared" si="55"/>
        <v>0.5913459465429773</v>
      </c>
      <c r="AP62">
        <f t="shared" si="56"/>
        <v>19.505024482878667</v>
      </c>
      <c r="AQ62">
        <f t="shared" si="57"/>
        <v>22.84284285382263</v>
      </c>
      <c r="AS62">
        <f t="shared" si="58"/>
        <v>11.247920697638639</v>
      </c>
      <c r="AT62">
        <f t="shared" si="59"/>
        <v>5.6291881349619795</v>
      </c>
      <c r="AU62">
        <f t="shared" si="60"/>
        <v>6.135229471439257</v>
      </c>
      <c r="AW62">
        <f t="shared" si="61"/>
        <v>0.27415349551816054</v>
      </c>
      <c r="AX62">
        <f t="shared" si="62"/>
        <v>27.415349551816053</v>
      </c>
    </row>
    <row r="63" spans="1:50" ht="12.75">
      <c r="A63">
        <f t="shared" si="20"/>
        <v>0.34387234972288766</v>
      </c>
      <c r="B63">
        <f t="shared" si="21"/>
        <v>0.07455171170989819</v>
      </c>
      <c r="C63">
        <f t="shared" si="22"/>
        <v>0.27147448271234215</v>
      </c>
      <c r="D63">
        <f t="shared" si="23"/>
        <v>0.9963717866542932</v>
      </c>
      <c r="E63">
        <f t="shared" si="24"/>
        <v>0.0036282133457068433</v>
      </c>
      <c r="F63">
        <f t="shared" si="25"/>
        <v>0.06774606926035584</v>
      </c>
      <c r="G63">
        <f t="shared" si="26"/>
        <v>63</v>
      </c>
      <c r="H63">
        <f t="shared" si="27"/>
        <v>14.761004009795556</v>
      </c>
      <c r="I63">
        <f t="shared" si="28"/>
        <v>0.3974284214672601</v>
      </c>
      <c r="J63">
        <f t="shared" si="29"/>
        <v>44.98698572132002</v>
      </c>
      <c r="K63">
        <f t="shared" si="30"/>
        <v>63</v>
      </c>
      <c r="L63">
        <f t="shared" si="31"/>
        <v>0.002864062347464979</v>
      </c>
      <c r="M63">
        <f t="shared" si="32"/>
        <v>0.34387234972288766</v>
      </c>
      <c r="N63">
        <f t="shared" si="32"/>
        <v>0.07455171170989819</v>
      </c>
      <c r="O63">
        <f t="shared" si="33"/>
        <v>0.9963717866542932</v>
      </c>
      <c r="P63">
        <f t="shared" si="34"/>
        <v>0.011955354915906411</v>
      </c>
      <c r="Q63">
        <f t="shared" si="35"/>
        <v>0.0054088296643198</v>
      </c>
      <c r="R63">
        <f t="shared" si="36"/>
        <v>99.98347014028067</v>
      </c>
      <c r="S63">
        <f t="shared" si="37"/>
        <v>0.011955354915906208</v>
      </c>
      <c r="T63">
        <f t="shared" si="38"/>
        <v>6.046508024100328</v>
      </c>
      <c r="U63">
        <f t="shared" si="39"/>
        <v>0.013364841179387776</v>
      </c>
      <c r="V63">
        <f t="shared" si="40"/>
        <v>0.001214985561762525</v>
      </c>
      <c r="X63">
        <f>MIN(X62+($P$90-SUM($P$51:$P63))*(1/L63-1/L62)*$X$50/$P$90,1)</f>
        <v>0.0009339216091574291</v>
      </c>
      <c r="Y63">
        <f t="shared" si="41"/>
        <v>44.98698572132002</v>
      </c>
      <c r="Z63">
        <f t="shared" si="42"/>
        <v>0.042014318095997476</v>
      </c>
      <c r="AA63">
        <f t="shared" si="43"/>
        <v>22.514500019708006</v>
      </c>
      <c r="AC63">
        <f t="shared" si="44"/>
        <v>1.3419094554359594</v>
      </c>
      <c r="AD63">
        <f t="shared" si="45"/>
        <v>31.741310027540347</v>
      </c>
      <c r="AE63">
        <f t="shared" si="46"/>
        <v>44.98698572132002</v>
      </c>
      <c r="AF63">
        <f t="shared" si="47"/>
        <v>24.619480959916068</v>
      </c>
      <c r="AG63">
        <f t="shared" si="48"/>
        <v>34.80323334061804</v>
      </c>
      <c r="AI63">
        <f t="shared" si="49"/>
        <v>1.3419094554359594</v>
      </c>
      <c r="AJ63">
        <f t="shared" si="50"/>
        <v>0.9686535646020695</v>
      </c>
      <c r="AK63">
        <f t="shared" si="51"/>
        <v>22.543086413982532</v>
      </c>
      <c r="AL63">
        <f t="shared" si="52"/>
        <v>56</v>
      </c>
      <c r="AM63">
        <f t="shared" si="53"/>
        <v>1.506626552674362</v>
      </c>
      <c r="AN63">
        <f t="shared" si="54"/>
        <v>25.535789826639437</v>
      </c>
      <c r="AO63">
        <f t="shared" si="55"/>
        <v>0.5913459465429773</v>
      </c>
      <c r="AP63">
        <f t="shared" si="56"/>
        <v>19.505024482878667</v>
      </c>
      <c r="AQ63">
        <f t="shared" si="57"/>
        <v>24.619480959916068</v>
      </c>
      <c r="AS63">
        <f t="shared" si="58"/>
        <v>14.761004009795556</v>
      </c>
      <c r="AT63">
        <f t="shared" si="59"/>
        <v>7.387394815206582</v>
      </c>
      <c r="AU63">
        <f t="shared" si="60"/>
        <v>8.051456732615758</v>
      </c>
      <c r="AW63">
        <f t="shared" si="61"/>
        <v>0.29109226054971776</v>
      </c>
      <c r="AX63">
        <f t="shared" si="62"/>
        <v>29.109226054971778</v>
      </c>
    </row>
    <row r="64" spans="1:50" ht="12.75">
      <c r="A64">
        <f t="shared" si="20"/>
        <v>0.357062262696114</v>
      </c>
      <c r="B64">
        <f t="shared" si="21"/>
        <v>0.08504088720562222</v>
      </c>
      <c r="C64">
        <f t="shared" si="22"/>
        <v>0.24241403790845562</v>
      </c>
      <c r="D64">
        <f t="shared" si="23"/>
        <v>0.9971575439227403</v>
      </c>
      <c r="E64">
        <f t="shared" si="24"/>
        <v>0.0028424560772597474</v>
      </c>
      <c r="F64">
        <f t="shared" si="25"/>
        <v>0.05217201183654291</v>
      </c>
      <c r="G64">
        <f t="shared" si="26"/>
        <v>64</v>
      </c>
      <c r="H64">
        <f t="shared" si="27"/>
        <v>19.167365121610448</v>
      </c>
      <c r="I64">
        <f t="shared" si="28"/>
        <v>0.41154465617109215</v>
      </c>
      <c r="J64">
        <f t="shared" si="29"/>
        <v>47.553573849289485</v>
      </c>
      <c r="K64">
        <f t="shared" si="30"/>
        <v>64</v>
      </c>
      <c r="L64">
        <f t="shared" si="31"/>
        <v>0.0022056467087158485</v>
      </c>
      <c r="M64">
        <f t="shared" si="32"/>
        <v>0.357062262696114</v>
      </c>
      <c r="N64">
        <f t="shared" si="32"/>
        <v>0.08504088720562222</v>
      </c>
      <c r="O64">
        <f t="shared" si="33"/>
        <v>0.9971575439227403</v>
      </c>
      <c r="P64">
        <f t="shared" si="34"/>
        <v>0.007720334803515548</v>
      </c>
      <c r="Q64">
        <f t="shared" si="35"/>
        <v>0.0034928261182925776</v>
      </c>
      <c r="R64">
        <f t="shared" si="36"/>
        <v>99.98887896994499</v>
      </c>
      <c r="S64">
        <f t="shared" si="37"/>
        <v>0.0077203348035152905</v>
      </c>
      <c r="T64">
        <f t="shared" si="38"/>
        <v>5.304895437976395</v>
      </c>
      <c r="U64">
        <f t="shared" si="39"/>
        <v>0.011725624892784704</v>
      </c>
      <c r="V64">
        <f t="shared" si="40"/>
        <v>0.001065965899344064</v>
      </c>
      <c r="X64">
        <f>MIN(X63+($P$90-SUM($P$51:$P64))*(1/L64-1/L63)*$X$50/$P$90,1)</f>
        <v>0.0009376775928551678</v>
      </c>
      <c r="Y64">
        <f t="shared" si="41"/>
        <v>47.553573849289485</v>
      </c>
      <c r="Z64">
        <f t="shared" si="42"/>
        <v>0.04458992065866222</v>
      </c>
      <c r="AA64">
        <f t="shared" si="43"/>
        <v>23.799081884974072</v>
      </c>
      <c r="AC64">
        <f t="shared" si="44"/>
        <v>1.7424877383282222</v>
      </c>
      <c r="AD64">
        <f t="shared" si="45"/>
        <v>41.216524183067904</v>
      </c>
      <c r="AE64">
        <f t="shared" si="46"/>
        <v>47.553573849289485</v>
      </c>
      <c r="AF64">
        <f t="shared" si="47"/>
        <v>26.470779444024757</v>
      </c>
      <c r="AG64">
        <f t="shared" si="48"/>
        <v>37.012176646657124</v>
      </c>
      <c r="AI64">
        <f t="shared" si="49"/>
        <v>1.7424877383282222</v>
      </c>
      <c r="AJ64">
        <f t="shared" si="50"/>
        <v>1.506626552674362</v>
      </c>
      <c r="AK64">
        <f t="shared" si="51"/>
        <v>25.535789826639437</v>
      </c>
      <c r="AL64">
        <f t="shared" si="52"/>
        <v>57</v>
      </c>
      <c r="AM64">
        <f t="shared" si="53"/>
        <v>2.2486371146612</v>
      </c>
      <c r="AN64">
        <f t="shared" si="54"/>
        <v>28.47723256349606</v>
      </c>
      <c r="AO64">
        <f t="shared" si="55"/>
        <v>0.9686535646020695</v>
      </c>
      <c r="AP64">
        <f t="shared" si="56"/>
        <v>22.543086413982532</v>
      </c>
      <c r="AQ64">
        <f t="shared" si="57"/>
        <v>26.470779444024757</v>
      </c>
      <c r="AS64">
        <f t="shared" si="58"/>
        <v>19.167365121610448</v>
      </c>
      <c r="AT64">
        <f t="shared" si="59"/>
        <v>9.592668965199527</v>
      </c>
      <c r="AU64">
        <f t="shared" si="60"/>
        <v>10.454926429969335</v>
      </c>
      <c r="AW64">
        <f t="shared" si="61"/>
        <v>0.3076995954954025</v>
      </c>
      <c r="AX64">
        <f t="shared" si="62"/>
        <v>30.76995954954025</v>
      </c>
    </row>
    <row r="65" spans="1:50" ht="12.75">
      <c r="A65">
        <f t="shared" si="20"/>
        <v>0.3702521756693404</v>
      </c>
      <c r="B65">
        <f t="shared" si="21"/>
        <v>0.0962202067181712</v>
      </c>
      <c r="C65">
        <f t="shared" si="22"/>
        <v>0.21550519699132992</v>
      </c>
      <c r="D65">
        <f t="shared" si="23"/>
        <v>0.9977652967690961</v>
      </c>
      <c r="E65">
        <f t="shared" si="24"/>
        <v>0.0022347032309039117</v>
      </c>
      <c r="F65">
        <f t="shared" si="25"/>
        <v>0.04053246324551822</v>
      </c>
      <c r="G65">
        <f t="shared" si="26"/>
        <v>65</v>
      </c>
      <c r="H65">
        <f t="shared" si="27"/>
        <v>24.671582231325964</v>
      </c>
      <c r="I65">
        <f t="shared" si="28"/>
        <v>0.42538584019319603</v>
      </c>
      <c r="J65">
        <f t="shared" si="29"/>
        <v>50.07015276239928</v>
      </c>
      <c r="K65">
        <f t="shared" si="30"/>
        <v>65</v>
      </c>
      <c r="L65">
        <f t="shared" si="31"/>
        <v>0.0017135680800218747</v>
      </c>
      <c r="M65">
        <f t="shared" si="32"/>
        <v>0.3702521756693404</v>
      </c>
      <c r="N65">
        <f t="shared" si="32"/>
        <v>0.0962202067181712</v>
      </c>
      <c r="O65">
        <f t="shared" si="33"/>
        <v>0.9977652967690961</v>
      </c>
      <c r="P65">
        <f t="shared" si="34"/>
        <v>0.005102659781543071</v>
      </c>
      <c r="Q65">
        <f t="shared" si="35"/>
        <v>0.002308540213776604</v>
      </c>
      <c r="R65">
        <f t="shared" si="36"/>
        <v>99.99237179606328</v>
      </c>
      <c r="S65">
        <f t="shared" si="37"/>
        <v>0.005102659781543134</v>
      </c>
      <c r="T65">
        <f t="shared" si="38"/>
        <v>4.691405151863031</v>
      </c>
      <c r="U65">
        <f t="shared" si="39"/>
        <v>0.010369602506587298</v>
      </c>
      <c r="V65">
        <f t="shared" si="40"/>
        <v>0.0009426911369624817</v>
      </c>
      <c r="X65">
        <f>MIN(X64+($P$90-SUM($P$51:$P65))*(1/L65-1/L64)*$X$50/$P$90,1)</f>
        <v>0.0009409496144202633</v>
      </c>
      <c r="Y65">
        <f t="shared" si="41"/>
        <v>50.07015276239928</v>
      </c>
      <c r="Z65">
        <f t="shared" si="42"/>
        <v>0.04711349093574329</v>
      </c>
      <c r="AA65">
        <f t="shared" si="43"/>
        <v>25.058633126667512</v>
      </c>
      <c r="AC65">
        <f t="shared" si="44"/>
        <v>2.2428711119387237</v>
      </c>
      <c r="AD65">
        <f t="shared" si="45"/>
        <v>53.05251187214598</v>
      </c>
      <c r="AE65">
        <f t="shared" si="46"/>
        <v>50.07015276239928</v>
      </c>
      <c r="AF65">
        <f t="shared" si="47"/>
        <v>28.454375251622615</v>
      </c>
      <c r="AG65">
        <f t="shared" si="48"/>
        <v>39.26226400701095</v>
      </c>
      <c r="AI65">
        <f t="shared" si="49"/>
        <v>2.2428711119387237</v>
      </c>
      <c r="AJ65">
        <f t="shared" si="50"/>
        <v>1.506626552674362</v>
      </c>
      <c r="AK65">
        <f t="shared" si="51"/>
        <v>25.535789826639437</v>
      </c>
      <c r="AL65">
        <f t="shared" si="52"/>
        <v>57</v>
      </c>
      <c r="AM65">
        <f t="shared" si="53"/>
        <v>2.2486371146612</v>
      </c>
      <c r="AN65">
        <f t="shared" si="54"/>
        <v>28.47723256349606</v>
      </c>
      <c r="AO65">
        <f t="shared" si="55"/>
        <v>0.9686535646020695</v>
      </c>
      <c r="AP65">
        <f t="shared" si="56"/>
        <v>22.543086413982532</v>
      </c>
      <c r="AQ65">
        <f t="shared" si="57"/>
        <v>28.454375251622615</v>
      </c>
      <c r="AS65">
        <f t="shared" si="58"/>
        <v>24.671582231325964</v>
      </c>
      <c r="AT65">
        <f t="shared" si="59"/>
        <v>12.347398473556833</v>
      </c>
      <c r="AU65">
        <f t="shared" si="60"/>
        <v>13.457226671632343</v>
      </c>
      <c r="AW65">
        <f t="shared" si="61"/>
        <v>0.32398334140376</v>
      </c>
      <c r="AX65">
        <f t="shared" si="62"/>
        <v>32.398334140376</v>
      </c>
    </row>
    <row r="66" spans="1:50" ht="12.75">
      <c r="A66">
        <f t="shared" si="20"/>
        <v>0.38344208864256674</v>
      </c>
      <c r="B66">
        <f t="shared" si="21"/>
        <v>0.10808967024754514</v>
      </c>
      <c r="C66">
        <f t="shared" si="22"/>
        <v>0.19066520596532158</v>
      </c>
      <c r="D66">
        <f t="shared" si="23"/>
        <v>0.9982391520568646</v>
      </c>
      <c r="E66">
        <f t="shared" si="24"/>
        <v>0.0017608479431353574</v>
      </c>
      <c r="F66">
        <f t="shared" si="25"/>
        <v>0.031717451227802</v>
      </c>
      <c r="G66">
        <f t="shared" si="26"/>
        <v>66</v>
      </c>
      <c r="H66">
        <f t="shared" si="27"/>
        <v>31.52838457345677</v>
      </c>
      <c r="I66">
        <f t="shared" si="28"/>
        <v>0.4389587797691186</v>
      </c>
      <c r="J66">
        <f t="shared" si="29"/>
        <v>52.53795995802158</v>
      </c>
      <c r="K66">
        <f t="shared" si="30"/>
        <v>66</v>
      </c>
      <c r="L66">
        <f t="shared" si="31"/>
        <v>0.0013409007904206698</v>
      </c>
      <c r="M66">
        <f t="shared" si="32"/>
        <v>0.38344208864256674</v>
      </c>
      <c r="N66">
        <f t="shared" si="32"/>
        <v>0.10808967024754514</v>
      </c>
      <c r="O66">
        <f t="shared" si="33"/>
        <v>0.9982391520568646</v>
      </c>
      <c r="P66">
        <f t="shared" si="34"/>
        <v>0.003441689463191657</v>
      </c>
      <c r="Q66">
        <f t="shared" si="35"/>
        <v>0.0015570856904566068</v>
      </c>
      <c r="R66">
        <f t="shared" si="36"/>
        <v>99.99468033627706</v>
      </c>
      <c r="S66">
        <f t="shared" si="37"/>
        <v>0.0034416894631916356</v>
      </c>
      <c r="T66">
        <f t="shared" si="38"/>
        <v>4.178219376653261</v>
      </c>
      <c r="U66">
        <f t="shared" si="39"/>
        <v>0.009235287236705544</v>
      </c>
      <c r="V66">
        <f t="shared" si="40"/>
        <v>0.0008395715669732313</v>
      </c>
      <c r="X66">
        <f>MIN(X65+($P$90-SUM($P$51:$P66))*(1/L66-1/L65)*$X$50/$P$90,1)</f>
        <v>0.0009438327443917173</v>
      </c>
      <c r="Y66">
        <f t="shared" si="41"/>
        <v>52.53795995802158</v>
      </c>
      <c r="Z66">
        <f t="shared" si="42"/>
        <v>0.04958704693192166</v>
      </c>
      <c r="AA66">
        <f t="shared" si="43"/>
        <v>26.29377350247675</v>
      </c>
      <c r="AC66">
        <f t="shared" si="44"/>
        <v>2.8662167794051605</v>
      </c>
      <c r="AD66">
        <f t="shared" si="45"/>
        <v>67.79702984631007</v>
      </c>
      <c r="AE66">
        <f t="shared" si="46"/>
        <v>52.53795995802158</v>
      </c>
      <c r="AF66">
        <f t="shared" si="47"/>
        <v>30.264365768593333</v>
      </c>
      <c r="AG66">
        <f t="shared" si="48"/>
        <v>41.401162863307455</v>
      </c>
      <c r="AI66">
        <f t="shared" si="49"/>
        <v>2.8662167794051605</v>
      </c>
      <c r="AJ66">
        <f t="shared" si="50"/>
        <v>2.2486371146612</v>
      </c>
      <c r="AK66">
        <f t="shared" si="51"/>
        <v>28.47723256349606</v>
      </c>
      <c r="AL66">
        <f t="shared" si="52"/>
        <v>58</v>
      </c>
      <c r="AM66">
        <f t="shared" si="53"/>
        <v>3.246486798015945</v>
      </c>
      <c r="AN66">
        <f t="shared" si="54"/>
        <v>31.364779554795376</v>
      </c>
      <c r="AO66">
        <f t="shared" si="55"/>
        <v>1.506626552674362</v>
      </c>
      <c r="AP66">
        <f t="shared" si="56"/>
        <v>25.535789826639437</v>
      </c>
      <c r="AQ66">
        <f t="shared" si="57"/>
        <v>30.264365768593333</v>
      </c>
      <c r="AS66">
        <f t="shared" si="58"/>
        <v>31.52838457345677</v>
      </c>
      <c r="AT66">
        <f t="shared" si="59"/>
        <v>15.779071047597487</v>
      </c>
      <c r="AU66">
        <f t="shared" si="60"/>
        <v>17.197300676430963</v>
      </c>
      <c r="AW66">
        <f t="shared" si="61"/>
        <v>0.33995150561072784</v>
      </c>
      <c r="AX66">
        <f t="shared" si="62"/>
        <v>33.99515056107278</v>
      </c>
    </row>
    <row r="67" spans="1:50" ht="12.75">
      <c r="A67">
        <f t="shared" si="20"/>
        <v>0.3966320016157931</v>
      </c>
      <c r="B67">
        <f t="shared" si="21"/>
        <v>0.12064927779374396</v>
      </c>
      <c r="C67">
        <f t="shared" si="22"/>
        <v>0.16781131083478484</v>
      </c>
      <c r="D67">
        <f t="shared" si="23"/>
        <v>0.9986110300117435</v>
      </c>
      <c r="E67">
        <f t="shared" si="24"/>
        <v>0.0013889699882565498</v>
      </c>
      <c r="F67">
        <f t="shared" si="25"/>
        <v>0.024964274990897106</v>
      </c>
      <c r="G67">
        <f t="shared" si="26"/>
        <v>67</v>
      </c>
      <c r="H67">
        <f t="shared" si="27"/>
        <v>40.05724181313644</v>
      </c>
      <c r="I67">
        <f t="shared" si="28"/>
        <v>0.452270308306575</v>
      </c>
      <c r="J67">
        <f t="shared" si="29"/>
        <v>54.95823787392273</v>
      </c>
      <c r="K67">
        <f t="shared" si="30"/>
        <v>67</v>
      </c>
      <c r="L67">
        <f t="shared" si="31"/>
        <v>0.0010554005688272533</v>
      </c>
      <c r="M67">
        <f t="shared" si="32"/>
        <v>0.3966320016157931</v>
      </c>
      <c r="N67">
        <f t="shared" si="32"/>
        <v>0.12064927779374396</v>
      </c>
      <c r="O67">
        <f t="shared" si="33"/>
        <v>0.9986110300117435</v>
      </c>
      <c r="P67">
        <f t="shared" si="34"/>
        <v>0.0023630781349672212</v>
      </c>
      <c r="Q67">
        <f t="shared" si="35"/>
        <v>0.0010691014365881055</v>
      </c>
      <c r="R67">
        <f t="shared" si="36"/>
        <v>99.9962374219675</v>
      </c>
      <c r="S67">
        <f t="shared" si="37"/>
        <v>0.002363078134967115</v>
      </c>
      <c r="T67">
        <f t="shared" si="38"/>
        <v>3.744660619250316</v>
      </c>
      <c r="U67">
        <f t="shared" si="39"/>
        <v>0.008276974784042384</v>
      </c>
      <c r="V67">
        <f t="shared" si="40"/>
        <v>0.0007524522530947623</v>
      </c>
      <c r="X67">
        <f>MIN(X66+($P$90-SUM($P$51:$P67))*(1/L67-1/L66)*$X$50/$P$90,1)</f>
        <v>0.0009464001183476348</v>
      </c>
      <c r="Y67">
        <f t="shared" si="41"/>
        <v>54.95823787392273</v>
      </c>
      <c r="Z67">
        <f t="shared" si="42"/>
        <v>0.052012482828057933</v>
      </c>
      <c r="AA67">
        <f t="shared" si="43"/>
        <v>27.505125178375394</v>
      </c>
      <c r="AC67">
        <f t="shared" si="44"/>
        <v>3.641567437557858</v>
      </c>
      <c r="AD67">
        <f t="shared" si="45"/>
        <v>86.13704937652994</v>
      </c>
      <c r="AE67">
        <f t="shared" si="46"/>
        <v>54.95823787392273</v>
      </c>
      <c r="AF67">
        <f t="shared" si="47"/>
        <v>32.21532400451518</v>
      </c>
      <c r="AG67">
        <f t="shared" si="48"/>
        <v>43.586780939218954</v>
      </c>
      <c r="AI67">
        <f t="shared" si="49"/>
        <v>3.641567437557858</v>
      </c>
      <c r="AJ67">
        <f t="shared" si="50"/>
        <v>3.246486798015945</v>
      </c>
      <c r="AK67">
        <f t="shared" si="51"/>
        <v>31.364779554795376</v>
      </c>
      <c r="AL67">
        <f t="shared" si="52"/>
        <v>59</v>
      </c>
      <c r="AM67">
        <f t="shared" si="53"/>
        <v>4.562292634696833</v>
      </c>
      <c r="AN67">
        <f t="shared" si="54"/>
        <v>34.197495813925364</v>
      </c>
      <c r="AO67">
        <f t="shared" si="55"/>
        <v>2.2486371146612</v>
      </c>
      <c r="AP67">
        <f t="shared" si="56"/>
        <v>28.47723256349606</v>
      </c>
      <c r="AQ67">
        <f t="shared" si="57"/>
        <v>32.21532400451518</v>
      </c>
      <c r="AS67">
        <f t="shared" si="58"/>
        <v>40.05724181313644</v>
      </c>
      <c r="AT67">
        <f t="shared" si="59"/>
        <v>20.047575995764536</v>
      </c>
      <c r="AU67">
        <f t="shared" si="60"/>
        <v>21.84940462534715</v>
      </c>
      <c r="AW67">
        <f t="shared" si="61"/>
        <v>0.3556121274195</v>
      </c>
      <c r="AX67">
        <f t="shared" si="62"/>
        <v>35.56121274195</v>
      </c>
    </row>
    <row r="68" spans="1:50" ht="12.75">
      <c r="A68">
        <f t="shared" si="20"/>
        <v>0.40982191458901945</v>
      </c>
      <c r="B68">
        <f t="shared" si="21"/>
        <v>0.13389902935676778</v>
      </c>
      <c r="C68">
        <f t="shared" si="22"/>
        <v>0.14686075760407585</v>
      </c>
      <c r="D68">
        <f t="shared" si="23"/>
        <v>0.9989043994002443</v>
      </c>
      <c r="E68">
        <f t="shared" si="24"/>
        <v>0.001095600599755664</v>
      </c>
      <c r="F68">
        <f t="shared" si="25"/>
        <v>0.019738667595397497</v>
      </c>
      <c r="G68">
        <f t="shared" si="26"/>
        <v>68</v>
      </c>
      <c r="H68">
        <f t="shared" si="27"/>
        <v>50.661980864056495</v>
      </c>
      <c r="I68">
        <f t="shared" si="28"/>
        <v>0.46532721120848974</v>
      </c>
      <c r="J68">
        <f t="shared" si="29"/>
        <v>57.332220219725414</v>
      </c>
      <c r="K68">
        <f t="shared" si="30"/>
        <v>68</v>
      </c>
      <c r="L68">
        <f t="shared" si="31"/>
        <v>0.0008344805132803085</v>
      </c>
      <c r="M68">
        <f t="shared" si="32"/>
        <v>0.40982191458901945</v>
      </c>
      <c r="N68">
        <f t="shared" si="32"/>
        <v>0.13389902935676778</v>
      </c>
      <c r="O68">
        <f t="shared" si="33"/>
        <v>0.9989043994002443</v>
      </c>
      <c r="P68">
        <f t="shared" si="34"/>
        <v>0.0016480927192803099</v>
      </c>
      <c r="Q68">
        <f t="shared" si="35"/>
        <v>0.0007456284528811899</v>
      </c>
      <c r="R68">
        <f t="shared" si="36"/>
        <v>99.99730652340409</v>
      </c>
      <c r="S68">
        <f t="shared" si="37"/>
        <v>0.0016480927192804422</v>
      </c>
      <c r="T68">
        <f t="shared" si="38"/>
        <v>3.3751053114448744</v>
      </c>
      <c r="U68">
        <f t="shared" si="39"/>
        <v>0.0074601317440375885</v>
      </c>
      <c r="V68">
        <f t="shared" si="40"/>
        <v>0.0006781937949125081</v>
      </c>
      <c r="X68">
        <f>MIN(X67+($P$90-SUM($P$51:$P68))*(1/L68-1/L67)*$X$50/$P$90,1)</f>
        <v>0.000948708873555072</v>
      </c>
      <c r="Y68">
        <f t="shared" si="41"/>
        <v>57.332220219725414</v>
      </c>
      <c r="Z68">
        <f t="shared" si="42"/>
        <v>0.054391586063067016</v>
      </c>
      <c r="AA68">
        <f t="shared" si="43"/>
        <v>28.69330590289424</v>
      </c>
      <c r="AC68">
        <f t="shared" si="44"/>
        <v>4.605634624005136</v>
      </c>
      <c r="AD68">
        <f t="shared" si="45"/>
        <v>108.94093925780366</v>
      </c>
      <c r="AE68">
        <f t="shared" si="46"/>
        <v>57.332220219725414</v>
      </c>
      <c r="AF68">
        <f t="shared" si="47"/>
        <v>34.26796356648534</v>
      </c>
      <c r="AG68">
        <f t="shared" si="48"/>
        <v>45.800091893105375</v>
      </c>
      <c r="AI68">
        <f t="shared" si="49"/>
        <v>4.605634624005136</v>
      </c>
      <c r="AJ68">
        <f t="shared" si="50"/>
        <v>4.562292634696833</v>
      </c>
      <c r="AK68">
        <f t="shared" si="51"/>
        <v>34.197495813925364</v>
      </c>
      <c r="AL68">
        <f t="shared" si="52"/>
        <v>60</v>
      </c>
      <c r="AM68">
        <f t="shared" si="53"/>
        <v>6.270865111208126</v>
      </c>
      <c r="AN68">
        <f t="shared" si="54"/>
        <v>36.97538544075245</v>
      </c>
      <c r="AO68">
        <f t="shared" si="55"/>
        <v>3.246486798015945</v>
      </c>
      <c r="AP68">
        <f t="shared" si="56"/>
        <v>31.364779554795376</v>
      </c>
      <c r="AQ68">
        <f t="shared" si="57"/>
        <v>34.26796356648534</v>
      </c>
      <c r="AS68">
        <f t="shared" si="58"/>
        <v>50.661980864056495</v>
      </c>
      <c r="AT68">
        <f t="shared" si="59"/>
        <v>25.35502216742705</v>
      </c>
      <c r="AU68">
        <f t="shared" si="60"/>
        <v>27.633807744030815</v>
      </c>
      <c r="AW68">
        <f t="shared" si="61"/>
        <v>0.37097318965704673</v>
      </c>
      <c r="AX68">
        <f t="shared" si="62"/>
        <v>37.09731896570467</v>
      </c>
    </row>
    <row r="69" spans="1:50" ht="12.75">
      <c r="A69">
        <f t="shared" si="20"/>
        <v>0.4230118275622458</v>
      </c>
      <c r="B69">
        <f t="shared" si="21"/>
        <v>0.14783892493661646</v>
      </c>
      <c r="C69">
        <f t="shared" si="22"/>
        <v>0.12773079227754935</v>
      </c>
      <c r="D69">
        <f t="shared" si="23"/>
        <v>0.9991367596189268</v>
      </c>
      <c r="E69">
        <f t="shared" si="24"/>
        <v>0.0008632403810732159</v>
      </c>
      <c r="F69">
        <f t="shared" si="25"/>
        <v>0.01565987448164452</v>
      </c>
      <c r="G69">
        <f t="shared" si="26"/>
        <v>69</v>
      </c>
      <c r="H69">
        <f t="shared" si="27"/>
        <v>63.85747224041511</v>
      </c>
      <c r="I69">
        <f t="shared" si="28"/>
        <v>0.4781361762334341</v>
      </c>
      <c r="J69">
        <f t="shared" si="29"/>
        <v>59.66112295153347</v>
      </c>
      <c r="K69">
        <f t="shared" si="30"/>
        <v>69</v>
      </c>
      <c r="L69">
        <f t="shared" si="31"/>
        <v>0.0006620436780846841</v>
      </c>
      <c r="M69">
        <f t="shared" si="32"/>
        <v>0.4230118275622458</v>
      </c>
      <c r="N69">
        <f t="shared" si="32"/>
        <v>0.14783892493661646</v>
      </c>
      <c r="O69">
        <f t="shared" si="33"/>
        <v>0.9991367596189268</v>
      </c>
      <c r="P69">
        <f t="shared" si="34"/>
        <v>0.0011653763095894048</v>
      </c>
      <c r="Q69">
        <f t="shared" si="35"/>
        <v>0.0005272383795997756</v>
      </c>
      <c r="R69">
        <f t="shared" si="36"/>
        <v>99.99805215185697</v>
      </c>
      <c r="S69">
        <f t="shared" si="37"/>
        <v>0.0011653763095893176</v>
      </c>
      <c r="T69">
        <f t="shared" si="38"/>
        <v>3.0575739748507873</v>
      </c>
      <c r="U69">
        <f t="shared" si="39"/>
        <v>0.006758279391217777</v>
      </c>
      <c r="V69">
        <f t="shared" si="40"/>
        <v>0.0006143890355652524</v>
      </c>
      <c r="X69">
        <f>MIN(X68+($P$90-SUM($P$51:$P69))*(1/L69-1/L68)*$X$50/$P$90,1)</f>
        <v>0.0009508043063727412</v>
      </c>
      <c r="Y69">
        <f t="shared" si="41"/>
        <v>59.66112295153347</v>
      </c>
      <c r="Z69">
        <f t="shared" si="42"/>
        <v>0.05672605262535161</v>
      </c>
      <c r="AA69">
        <f t="shared" si="43"/>
        <v>29.85892450207941</v>
      </c>
      <c r="AC69">
        <f t="shared" si="44"/>
        <v>5.805224749128646</v>
      </c>
      <c r="AD69">
        <f t="shared" si="45"/>
        <v>137.31585077905152</v>
      </c>
      <c r="AE69">
        <f t="shared" si="46"/>
        <v>59.66112295153347</v>
      </c>
      <c r="AF69">
        <f t="shared" si="47"/>
        <v>36.21832213238535</v>
      </c>
      <c r="AG69">
        <f t="shared" si="48"/>
        <v>47.93972254195941</v>
      </c>
      <c r="AI69">
        <f t="shared" si="49"/>
        <v>5.805224749128646</v>
      </c>
      <c r="AJ69">
        <f t="shared" si="50"/>
        <v>4.562292634696833</v>
      </c>
      <c r="AK69">
        <f t="shared" si="51"/>
        <v>34.197495813925364</v>
      </c>
      <c r="AL69">
        <f t="shared" si="52"/>
        <v>60</v>
      </c>
      <c r="AM69">
        <f t="shared" si="53"/>
        <v>6.270865111208126</v>
      </c>
      <c r="AN69">
        <f t="shared" si="54"/>
        <v>36.97538544075245</v>
      </c>
      <c r="AO69">
        <f t="shared" si="55"/>
        <v>3.246486798015945</v>
      </c>
      <c r="AP69">
        <f t="shared" si="56"/>
        <v>31.364779554795376</v>
      </c>
      <c r="AQ69">
        <f t="shared" si="57"/>
        <v>36.21832213238535</v>
      </c>
      <c r="AS69">
        <f t="shared" si="58"/>
        <v>63.85747224041511</v>
      </c>
      <c r="AT69">
        <f t="shared" si="59"/>
        <v>31.95909410000769</v>
      </c>
      <c r="AU69">
        <f t="shared" si="60"/>
        <v>34.83134849477188</v>
      </c>
      <c r="AW69">
        <f t="shared" si="61"/>
        <v>0.3860425602746283</v>
      </c>
      <c r="AX69">
        <f t="shared" si="62"/>
        <v>38.60425602746283</v>
      </c>
    </row>
    <row r="70" spans="1:50" ht="12.75">
      <c r="A70">
        <f t="shared" si="20"/>
        <v>0.43620174053547217</v>
      </c>
      <c r="B70">
        <f t="shared" si="21"/>
        <v>0.16246896453329016</v>
      </c>
      <c r="C70">
        <f t="shared" si="22"/>
        <v>0.11033866085956126</v>
      </c>
      <c r="D70">
        <f t="shared" si="23"/>
        <v>0.9993213240634462</v>
      </c>
      <c r="E70">
        <f t="shared" si="24"/>
        <v>0.0006786759365537964</v>
      </c>
      <c r="F70">
        <f t="shared" si="25"/>
        <v>0.012452307855749032</v>
      </c>
      <c r="G70">
        <f t="shared" si="26"/>
        <v>70</v>
      </c>
      <c r="H70">
        <f t="shared" si="27"/>
        <v>80.30639874827027</v>
      </c>
      <c r="I70">
        <f t="shared" si="28"/>
        <v>0.4907037609172171</v>
      </c>
      <c r="J70">
        <f t="shared" si="29"/>
        <v>61.94613834858494</v>
      </c>
      <c r="K70">
        <f t="shared" si="30"/>
        <v>70</v>
      </c>
      <c r="L70">
        <f t="shared" si="31"/>
        <v>0.0005264391935660747</v>
      </c>
      <c r="M70">
        <f t="shared" si="32"/>
        <v>0.43620174053547217</v>
      </c>
      <c r="N70">
        <f t="shared" si="32"/>
        <v>0.16246896453329016</v>
      </c>
      <c r="O70">
        <f t="shared" si="33"/>
        <v>0.9993213240634462</v>
      </c>
      <c r="P70">
        <f t="shared" si="34"/>
        <v>0.0008340820870456837</v>
      </c>
      <c r="Q70">
        <f t="shared" si="35"/>
        <v>0.00037735458015454706</v>
      </c>
      <c r="R70">
        <f t="shared" si="36"/>
        <v>99.99857939023657</v>
      </c>
      <c r="S70">
        <f t="shared" si="37"/>
        <v>0.0008340820870456227</v>
      </c>
      <c r="T70">
        <f t="shared" si="38"/>
        <v>2.782758855609688</v>
      </c>
      <c r="U70">
        <f t="shared" si="39"/>
        <v>0.006150844420865892</v>
      </c>
      <c r="V70">
        <f t="shared" si="40"/>
        <v>0.0005591676746241719</v>
      </c>
      <c r="X70">
        <f>MIN(X69+($P$90-SUM($P$51:$P70))*(1/L70-1/L69)*$X$50/$P$90,1)</f>
        <v>0.0009527228384391719</v>
      </c>
      <c r="Y70">
        <f t="shared" si="41"/>
        <v>61.94613834858494</v>
      </c>
      <c r="Z70">
        <f t="shared" si="42"/>
        <v>0.059017500757809475</v>
      </c>
      <c r="AA70">
        <f t="shared" si="43"/>
        <v>31.002577924671375</v>
      </c>
      <c r="AC70">
        <f t="shared" si="44"/>
        <v>7.300581704388206</v>
      </c>
      <c r="AD70">
        <f t="shared" si="45"/>
        <v>172.68678324134063</v>
      </c>
      <c r="AE70">
        <f t="shared" si="46"/>
        <v>61.94613834858494</v>
      </c>
      <c r="AF70">
        <f t="shared" si="47"/>
        <v>38.25491469342693</v>
      </c>
      <c r="AG70">
        <f t="shared" si="48"/>
        <v>50.10052652100593</v>
      </c>
      <c r="AI70">
        <f t="shared" si="49"/>
        <v>7.300581704388206</v>
      </c>
      <c r="AJ70">
        <f t="shared" si="50"/>
        <v>6.270865111208126</v>
      </c>
      <c r="AK70">
        <f t="shared" si="51"/>
        <v>36.97538544075245</v>
      </c>
      <c r="AL70">
        <f t="shared" si="52"/>
        <v>61</v>
      </c>
      <c r="AM70">
        <f t="shared" si="53"/>
        <v>8.462720464484736</v>
      </c>
      <c r="AN70">
        <f t="shared" si="54"/>
        <v>39.698992169752806</v>
      </c>
      <c r="AO70">
        <f t="shared" si="55"/>
        <v>4.562292634696833</v>
      </c>
      <c r="AP70">
        <f t="shared" si="56"/>
        <v>34.197495813925364</v>
      </c>
      <c r="AQ70">
        <f t="shared" si="57"/>
        <v>38.25491469342693</v>
      </c>
      <c r="AS70">
        <f t="shared" si="58"/>
        <v>80.30639874827027</v>
      </c>
      <c r="AT70">
        <f t="shared" si="59"/>
        <v>40.19145424421527</v>
      </c>
      <c r="AU70">
        <f t="shared" si="60"/>
        <v>43.80349022632924</v>
      </c>
      <c r="AW70">
        <f t="shared" si="61"/>
        <v>0.40082795402025545</v>
      </c>
      <c r="AX70">
        <f t="shared" si="62"/>
        <v>40.082795402025546</v>
      </c>
    </row>
    <row r="71" spans="1:50" ht="12.75">
      <c r="A71">
        <f t="shared" si="20"/>
        <v>0.44939165350869853</v>
      </c>
      <c r="B71">
        <f t="shared" si="21"/>
        <v>0.1777891481467887</v>
      </c>
      <c r="C71">
        <f t="shared" si="22"/>
        <v>0.09460160935446622</v>
      </c>
      <c r="D71">
        <f t="shared" si="23"/>
        <v>0.9994681829594657</v>
      </c>
      <c r="E71">
        <f t="shared" si="24"/>
        <v>0.0005318170405342881</v>
      </c>
      <c r="F71">
        <f t="shared" si="25"/>
        <v>0.009913688795834109</v>
      </c>
      <c r="G71">
        <f t="shared" si="26"/>
        <v>71</v>
      </c>
      <c r="H71">
        <f t="shared" si="27"/>
        <v>100.87062652402565</v>
      </c>
      <c r="I71">
        <f t="shared" si="28"/>
        <v>0.5030363715835453</v>
      </c>
      <c r="J71">
        <f t="shared" si="29"/>
        <v>64.18843119700824</v>
      </c>
      <c r="K71">
        <f t="shared" si="30"/>
        <v>71</v>
      </c>
      <c r="L71">
        <f t="shared" si="31"/>
        <v>0.0004191154278710216</v>
      </c>
      <c r="M71">
        <f t="shared" si="32"/>
        <v>0.44939165350869853</v>
      </c>
      <c r="N71">
        <f t="shared" si="32"/>
        <v>0.1777891481467887</v>
      </c>
      <c r="O71">
        <f t="shared" si="33"/>
        <v>0.9994681829594657</v>
      </c>
      <c r="P71">
        <f t="shared" si="34"/>
        <v>0.0006033365377229839</v>
      </c>
      <c r="Q71">
        <f t="shared" si="35"/>
        <v>0.0002729609104671789</v>
      </c>
      <c r="R71">
        <f t="shared" si="36"/>
        <v>99.99895674481672</v>
      </c>
      <c r="S71">
        <f t="shared" si="37"/>
        <v>0.0006033365377229056</v>
      </c>
      <c r="T71">
        <f t="shared" si="38"/>
        <v>2.5433407847686116</v>
      </c>
      <c r="U71">
        <f t="shared" si="39"/>
        <v>0.005621648977890773</v>
      </c>
      <c r="V71">
        <f t="shared" si="40"/>
        <v>0.0005110589979900702</v>
      </c>
      <c r="X71">
        <f>MIN(X70+($P$90-SUM($P$51:$P71))*(1/L71-1/L70)*$X$50/$P$90,1)</f>
        <v>0.0009544941711919073</v>
      </c>
      <c r="Y71">
        <f t="shared" si="41"/>
        <v>64.18843119700824</v>
      </c>
      <c r="Z71">
        <f t="shared" si="42"/>
        <v>0.06126748343549715</v>
      </c>
      <c r="AA71">
        <f t="shared" si="43"/>
        <v>32.12484934022187</v>
      </c>
      <c r="AC71">
        <f t="shared" si="44"/>
        <v>9.170056956729603</v>
      </c>
      <c r="AD71">
        <f t="shared" si="45"/>
        <v>216.90704961848175</v>
      </c>
      <c r="AE71">
        <f t="shared" si="46"/>
        <v>64.18843119700824</v>
      </c>
      <c r="AF71">
        <f t="shared" si="47"/>
        <v>40.377118952870504</v>
      </c>
      <c r="AG71">
        <f t="shared" si="48"/>
        <v>52.28277507493937</v>
      </c>
      <c r="AI71">
        <f t="shared" si="49"/>
        <v>9.170056956729603</v>
      </c>
      <c r="AJ71">
        <f t="shared" si="50"/>
        <v>8.462720464484736</v>
      </c>
      <c r="AK71">
        <f t="shared" si="51"/>
        <v>39.698992169752806</v>
      </c>
      <c r="AL71">
        <f t="shared" si="52"/>
        <v>62</v>
      </c>
      <c r="AM71">
        <f t="shared" si="53"/>
        <v>11.247920697638639</v>
      </c>
      <c r="AN71">
        <f t="shared" si="54"/>
        <v>42.369176580079355</v>
      </c>
      <c r="AO71">
        <f t="shared" si="55"/>
        <v>6.270865111208126</v>
      </c>
      <c r="AP71">
        <f t="shared" si="56"/>
        <v>36.97538544075245</v>
      </c>
      <c r="AQ71">
        <f t="shared" si="57"/>
        <v>40.377118952870504</v>
      </c>
      <c r="AS71">
        <f t="shared" si="58"/>
        <v>100.87062652402565</v>
      </c>
      <c r="AT71">
        <f t="shared" si="59"/>
        <v>50.48345347454366</v>
      </c>
      <c r="AU71">
        <f t="shared" si="60"/>
        <v>55.02034174037763</v>
      </c>
      <c r="AW71">
        <f t="shared" si="61"/>
        <v>0.41533690774534743</v>
      </c>
      <c r="AX71">
        <f t="shared" si="62"/>
        <v>41.53369077453474</v>
      </c>
    </row>
    <row r="72" spans="1:50" ht="12.75">
      <c r="A72">
        <f t="shared" si="20"/>
        <v>0.4625815664819249</v>
      </c>
      <c r="B72">
        <f t="shared" si="21"/>
        <v>0.19379947577711223</v>
      </c>
      <c r="C72">
        <f t="shared" si="22"/>
        <v>0.08043688376662021</v>
      </c>
      <c r="D72">
        <f t="shared" si="23"/>
        <v>0.999585120074263</v>
      </c>
      <c r="E72">
        <f t="shared" si="24"/>
        <v>0.0004148799257369662</v>
      </c>
      <c r="F72">
        <f t="shared" si="25"/>
        <v>0.00789365134981122</v>
      </c>
      <c r="G72">
        <f t="shared" si="26"/>
        <v>72</v>
      </c>
      <c r="H72">
        <f t="shared" si="27"/>
        <v>126.68408518244418</v>
      </c>
      <c r="I72">
        <f t="shared" si="28"/>
        <v>0.5151402503344729</v>
      </c>
      <c r="J72">
        <f t="shared" si="29"/>
        <v>66.38913642444962</v>
      </c>
      <c r="K72">
        <f t="shared" si="30"/>
        <v>72</v>
      </c>
      <c r="L72">
        <f t="shared" si="31"/>
        <v>0.0003337154444802644</v>
      </c>
      <c r="M72">
        <f t="shared" si="32"/>
        <v>0.4625815664819249</v>
      </c>
      <c r="N72">
        <f t="shared" si="32"/>
        <v>0.19379947577711223</v>
      </c>
      <c r="O72">
        <f t="shared" si="33"/>
        <v>0.999585120074263</v>
      </c>
      <c r="P72">
        <f t="shared" si="34"/>
        <v>0.000440478759344878</v>
      </c>
      <c r="Q72">
        <f t="shared" si="35"/>
        <v>0.00019928095793103672</v>
      </c>
      <c r="R72">
        <f t="shared" si="36"/>
        <v>99.99922970572719</v>
      </c>
      <c r="S72">
        <f t="shared" si="37"/>
        <v>0.0004404787593449585</v>
      </c>
      <c r="T72">
        <f t="shared" si="38"/>
        <v>2.3335011321864583</v>
      </c>
      <c r="U72">
        <f t="shared" si="39"/>
        <v>0.0051578319088121825</v>
      </c>
      <c r="V72">
        <f t="shared" si="40"/>
        <v>0.0004688938098920166</v>
      </c>
      <c r="X72">
        <f>MIN(X71+($P$90-SUM($P$51:$P72))*(1/L72-1/L71)*$X$50/$P$90,1)</f>
        <v>0.0009561428790202034</v>
      </c>
      <c r="Y72">
        <f t="shared" si="41"/>
        <v>66.38913642444962</v>
      </c>
      <c r="Z72">
        <f t="shared" si="42"/>
        <v>0.0634775000365383</v>
      </c>
      <c r="AA72">
        <f t="shared" si="43"/>
        <v>33.22630696224308</v>
      </c>
      <c r="AC72">
        <f t="shared" si="44"/>
        <v>11.516735016585834</v>
      </c>
      <c r="AD72">
        <f t="shared" si="45"/>
        <v>272.4149943095222</v>
      </c>
      <c r="AE72">
        <f t="shared" si="46"/>
        <v>66.38913642444962</v>
      </c>
      <c r="AF72">
        <f t="shared" si="47"/>
        <v>42.56948625648276</v>
      </c>
      <c r="AG72">
        <f t="shared" si="48"/>
        <v>54.47931134046619</v>
      </c>
      <c r="AI72">
        <f t="shared" si="49"/>
        <v>11.516735016585834</v>
      </c>
      <c r="AJ72">
        <f t="shared" si="50"/>
        <v>11.247920697638639</v>
      </c>
      <c r="AK72">
        <f t="shared" si="51"/>
        <v>42.369176580079355</v>
      </c>
      <c r="AL72">
        <f t="shared" si="52"/>
        <v>63</v>
      </c>
      <c r="AM72">
        <f t="shared" si="53"/>
        <v>14.761004009795556</v>
      </c>
      <c r="AN72">
        <f t="shared" si="54"/>
        <v>44.98698572132002</v>
      </c>
      <c r="AO72">
        <f t="shared" si="55"/>
        <v>8.462720464484736</v>
      </c>
      <c r="AP72">
        <f t="shared" si="56"/>
        <v>39.698992169752806</v>
      </c>
      <c r="AQ72">
        <f t="shared" si="57"/>
        <v>42.56948625648276</v>
      </c>
      <c r="AS72">
        <f t="shared" si="58"/>
        <v>126.68408518244418</v>
      </c>
      <c r="AT72">
        <f t="shared" si="59"/>
        <v>63.40260663418828</v>
      </c>
      <c r="AU72">
        <f t="shared" si="60"/>
        <v>69.100410099515</v>
      </c>
      <c r="AW72">
        <f t="shared" si="61"/>
        <v>0.4295767650993798</v>
      </c>
      <c r="AX72">
        <f t="shared" si="62"/>
        <v>42.95767650993798</v>
      </c>
    </row>
    <row r="73" spans="1:50" ht="12.75">
      <c r="A73">
        <f t="shared" si="20"/>
        <v>0.47577147945515125</v>
      </c>
      <c r="B73">
        <f t="shared" si="21"/>
        <v>0.21049994742426067</v>
      </c>
      <c r="C73">
        <f t="shared" si="22"/>
        <v>0.06776173010037803</v>
      </c>
      <c r="D73">
        <f t="shared" si="23"/>
        <v>0.9996781950548235</v>
      </c>
      <c r="E73">
        <f t="shared" si="24"/>
        <v>0.00032180494517652924</v>
      </c>
      <c r="F73">
        <f t="shared" si="25"/>
        <v>0.006279122334824681</v>
      </c>
      <c r="G73">
        <f t="shared" si="26"/>
        <v>73</v>
      </c>
      <c r="H73">
        <f t="shared" si="27"/>
        <v>159.2579259769942</v>
      </c>
      <c r="I73">
        <f t="shared" si="28"/>
        <v>0.5270214675931056</v>
      </c>
      <c r="J73">
        <f t="shared" si="29"/>
        <v>68.54935774420103</v>
      </c>
      <c r="K73">
        <f t="shared" si="30"/>
        <v>73</v>
      </c>
      <c r="L73">
        <f t="shared" si="31"/>
        <v>0.00026545891223864193</v>
      </c>
      <c r="M73">
        <f t="shared" si="32"/>
        <v>0.47577147945515125</v>
      </c>
      <c r="N73">
        <f t="shared" si="32"/>
        <v>0.21049994742426067</v>
      </c>
      <c r="O73">
        <f t="shared" si="33"/>
        <v>0.9996781950548235</v>
      </c>
      <c r="P73">
        <f t="shared" si="34"/>
        <v>0.00032415479332391643</v>
      </c>
      <c r="Q73">
        <f t="shared" si="35"/>
        <v>0.0001466537860477164</v>
      </c>
      <c r="R73">
        <f t="shared" si="36"/>
        <v>99.99942898668512</v>
      </c>
      <c r="S73">
        <f t="shared" si="37"/>
        <v>0.0003241547933238613</v>
      </c>
      <c r="T73">
        <f t="shared" si="38"/>
        <v>2.1485677814479964</v>
      </c>
      <c r="U73">
        <f t="shared" si="39"/>
        <v>0.004749066245798065</v>
      </c>
      <c r="V73">
        <f t="shared" si="40"/>
        <v>0.0004317332950725513</v>
      </c>
      <c r="X73">
        <f>MIN(X72+($P$90-SUM($P$51:$P73))*(1/L73-1/L72)*$X$50/$P$90,1)</f>
        <v>0.000957689609676519</v>
      </c>
      <c r="Y73">
        <f t="shared" si="41"/>
        <v>68.54935774420103</v>
      </c>
      <c r="Z73">
        <f t="shared" si="42"/>
        <v>0.06564900766161995</v>
      </c>
      <c r="AA73">
        <f t="shared" si="43"/>
        <v>34.307503375931326</v>
      </c>
      <c r="AC73">
        <f t="shared" si="44"/>
        <v>14.477993270635833</v>
      </c>
      <c r="AD73">
        <f t="shared" si="45"/>
        <v>342.46011988237774</v>
      </c>
      <c r="AE73">
        <f t="shared" si="46"/>
        <v>68.54935774420103</v>
      </c>
      <c r="AF73">
        <f t="shared" si="47"/>
        <v>44.77609744051044</v>
      </c>
      <c r="AG73">
        <f t="shared" si="48"/>
        <v>56.662727592355736</v>
      </c>
      <c r="AI73">
        <f t="shared" si="49"/>
        <v>14.477993270635833</v>
      </c>
      <c r="AJ73">
        <f t="shared" si="50"/>
        <v>11.247920697638639</v>
      </c>
      <c r="AK73">
        <f t="shared" si="51"/>
        <v>42.369176580079355</v>
      </c>
      <c r="AL73">
        <f t="shared" si="52"/>
        <v>63</v>
      </c>
      <c r="AM73">
        <f t="shared" si="53"/>
        <v>14.761004009795556</v>
      </c>
      <c r="AN73">
        <f t="shared" si="54"/>
        <v>44.98698572132002</v>
      </c>
      <c r="AO73">
        <f t="shared" si="55"/>
        <v>8.462720464484736</v>
      </c>
      <c r="AP73">
        <f t="shared" si="56"/>
        <v>39.698992169752806</v>
      </c>
      <c r="AQ73">
        <f t="shared" si="57"/>
        <v>44.77609744051044</v>
      </c>
      <c r="AS73">
        <f t="shared" si="58"/>
        <v>159.2579259769942</v>
      </c>
      <c r="AT73">
        <f t="shared" si="59"/>
        <v>79.70522281898049</v>
      </c>
      <c r="AU73">
        <f t="shared" si="60"/>
        <v>86.86795962381501</v>
      </c>
      <c r="AW73">
        <f t="shared" si="61"/>
        <v>0.44355466775659486</v>
      </c>
      <c r="AX73">
        <f t="shared" si="62"/>
        <v>44.35546677565949</v>
      </c>
    </row>
    <row r="74" spans="1:50" ht="12.75">
      <c r="A74">
        <f t="shared" si="20"/>
        <v>0.4889613924283776</v>
      </c>
      <c r="B74">
        <f t="shared" si="21"/>
        <v>0.22789056308823402</v>
      </c>
      <c r="C74">
        <f t="shared" si="22"/>
        <v>0.05649339436009546</v>
      </c>
      <c r="D74">
        <f t="shared" si="23"/>
        <v>0.9997521644050517</v>
      </c>
      <c r="E74">
        <f t="shared" si="24"/>
        <v>0.0002478355949483424</v>
      </c>
      <c r="F74">
        <f t="shared" si="25"/>
        <v>0.0049841720843438264</v>
      </c>
      <c r="G74">
        <f t="shared" si="26"/>
        <v>74</v>
      </c>
      <c r="H74">
        <f t="shared" si="27"/>
        <v>200.63512717411552</v>
      </c>
      <c r="I74">
        <f t="shared" si="28"/>
        <v>0.5386859185391109</v>
      </c>
      <c r="J74">
        <f t="shared" si="29"/>
        <v>70.67016700711108</v>
      </c>
      <c r="K74">
        <f t="shared" si="30"/>
        <v>74</v>
      </c>
      <c r="L74">
        <f t="shared" si="31"/>
        <v>0.00021071303111616454</v>
      </c>
      <c r="M74">
        <f t="shared" si="32"/>
        <v>0.4889613924283776</v>
      </c>
      <c r="N74">
        <f t="shared" si="32"/>
        <v>0.22789056308823402</v>
      </c>
      <c r="O74">
        <f t="shared" si="33"/>
        <v>0.9997521644050517</v>
      </c>
      <c r="P74">
        <f t="shared" si="34"/>
        <v>0.00024016928302233968</v>
      </c>
      <c r="Q74">
        <f t="shared" si="35"/>
        <v>0.00010865714582352577</v>
      </c>
      <c r="R74">
        <f t="shared" si="36"/>
        <v>99.99957564047116</v>
      </c>
      <c r="S74">
        <f t="shared" si="37"/>
        <v>0.00024016928302230423</v>
      </c>
      <c r="T74">
        <f t="shared" si="38"/>
        <v>1.984754717536433</v>
      </c>
      <c r="U74">
        <f t="shared" si="39"/>
        <v>0.004386983606767299</v>
      </c>
      <c r="V74">
        <f t="shared" si="40"/>
        <v>0.0003988166915242999</v>
      </c>
      <c r="X74">
        <f>MIN(X73+($P$90-SUM($P$51:$P74))*(1/L74-1/L73)*$X$50/$P$90,1)</f>
        <v>0.0009591520081534611</v>
      </c>
      <c r="Y74">
        <f t="shared" si="41"/>
        <v>70.67016700711108</v>
      </c>
      <c r="Z74">
        <f t="shared" si="42"/>
        <v>0.06778343260141106</v>
      </c>
      <c r="AA74">
        <f t="shared" si="43"/>
        <v>35.368975219856246</v>
      </c>
      <c r="AC74">
        <f t="shared" si="44"/>
        <v>18.23955701582868</v>
      </c>
      <c r="AD74">
        <f t="shared" si="45"/>
        <v>431.4355425838537</v>
      </c>
      <c r="AE74">
        <f t="shared" si="46"/>
        <v>70.67016700711108</v>
      </c>
      <c r="AF74">
        <f t="shared" si="47"/>
        <v>47.013150309569085</v>
      </c>
      <c r="AG74">
        <f t="shared" si="48"/>
        <v>58.84165865834008</v>
      </c>
      <c r="AI74">
        <f t="shared" si="49"/>
        <v>18.23955701582868</v>
      </c>
      <c r="AJ74">
        <f t="shared" si="50"/>
        <v>14.761004009795556</v>
      </c>
      <c r="AK74">
        <f t="shared" si="51"/>
        <v>44.98698572132002</v>
      </c>
      <c r="AL74">
        <f t="shared" si="52"/>
        <v>64</v>
      </c>
      <c r="AM74">
        <f t="shared" si="53"/>
        <v>19.167365121610448</v>
      </c>
      <c r="AN74">
        <f t="shared" si="54"/>
        <v>47.553573849289485</v>
      </c>
      <c r="AO74">
        <f t="shared" si="55"/>
        <v>11.247920697638639</v>
      </c>
      <c r="AP74">
        <f t="shared" si="56"/>
        <v>42.369176580079355</v>
      </c>
      <c r="AQ74">
        <f t="shared" si="57"/>
        <v>47.013150309569085</v>
      </c>
      <c r="AS74">
        <f t="shared" si="58"/>
        <v>200.63512717411552</v>
      </c>
      <c r="AT74">
        <f t="shared" si="59"/>
        <v>100.41378337962536</v>
      </c>
      <c r="AU74">
        <f t="shared" si="60"/>
        <v>109.43734209497211</v>
      </c>
      <c r="AW74">
        <f t="shared" si="61"/>
        <v>0.45727755122248337</v>
      </c>
      <c r="AX74">
        <f t="shared" si="62"/>
        <v>45.72775512224834</v>
      </c>
    </row>
    <row r="75" spans="1:50" ht="12.75">
      <c r="A75">
        <f t="shared" si="20"/>
        <v>0.502151305401604</v>
      </c>
      <c r="B75">
        <f t="shared" si="21"/>
        <v>0.24597132276903227</v>
      </c>
      <c r="C75">
        <f t="shared" si="22"/>
        <v>0.04654912255012744</v>
      </c>
      <c r="D75">
        <f t="shared" si="23"/>
        <v>0.999810789670717</v>
      </c>
      <c r="E75">
        <f t="shared" si="24"/>
        <v>0.00018921032928298498</v>
      </c>
      <c r="F75">
        <f t="shared" si="25"/>
        <v>0.003942866189828925</v>
      </c>
      <c r="G75">
        <f t="shared" si="26"/>
        <v>75</v>
      </c>
      <c r="H75">
        <f t="shared" si="27"/>
        <v>253.6226064631903</v>
      </c>
      <c r="I75">
        <f t="shared" si="28"/>
        <v>0.5501393222841132</v>
      </c>
      <c r="J75">
        <f t="shared" si="29"/>
        <v>72.75260405165696</v>
      </c>
      <c r="K75">
        <f t="shared" si="30"/>
        <v>75</v>
      </c>
      <c r="L75">
        <f t="shared" si="31"/>
        <v>0.00016669032932350552</v>
      </c>
      <c r="M75">
        <f t="shared" si="32"/>
        <v>0.502151305401604</v>
      </c>
      <c r="N75">
        <f t="shared" si="32"/>
        <v>0.24597132276903227</v>
      </c>
      <c r="O75">
        <f t="shared" si="33"/>
        <v>0.999810789670717</v>
      </c>
      <c r="P75">
        <f t="shared" si="34"/>
        <v>0.00017894107226510512</v>
      </c>
      <c r="Q75">
        <f t="shared" si="35"/>
        <v>8.095634020408451E-05</v>
      </c>
      <c r="R75">
        <f t="shared" si="36"/>
        <v>99.999684297617</v>
      </c>
      <c r="S75">
        <f t="shared" si="37"/>
        <v>0.00017894107226502082</v>
      </c>
      <c r="T75">
        <f t="shared" si="38"/>
        <v>1.8389680075834045</v>
      </c>
      <c r="U75">
        <f t="shared" si="39"/>
        <v>0.004064745346796147</v>
      </c>
      <c r="V75">
        <f t="shared" si="40"/>
        <v>0.0003695223042541952</v>
      </c>
      <c r="X75">
        <f>MIN(X74+($P$90-SUM($P$51:$P75))*(1/L75-1/L74)*$X$50/$P$90,1)</f>
        <v>0.0009605454462857933</v>
      </c>
      <c r="Y75">
        <f t="shared" si="41"/>
        <v>72.75260405165696</v>
      </c>
      <c r="Z75">
        <f t="shared" si="42"/>
        <v>0.06988218252725245</v>
      </c>
      <c r="AA75">
        <f t="shared" si="43"/>
        <v>36.411243117092106</v>
      </c>
      <c r="AC75">
        <f t="shared" si="44"/>
        <v>23.05660058756275</v>
      </c>
      <c r="AD75">
        <f t="shared" si="45"/>
        <v>545.3771150254217</v>
      </c>
      <c r="AE75">
        <f t="shared" si="46"/>
        <v>72.75260405165696</v>
      </c>
      <c r="AF75">
        <f t="shared" si="47"/>
        <v>49.33176823491033</v>
      </c>
      <c r="AG75">
        <f t="shared" si="48"/>
        <v>61.042186143283644</v>
      </c>
      <c r="AI75">
        <f t="shared" si="49"/>
        <v>23.05660058756275</v>
      </c>
      <c r="AJ75">
        <f t="shared" si="50"/>
        <v>19.167365121610448</v>
      </c>
      <c r="AK75">
        <f t="shared" si="51"/>
        <v>47.553573849289485</v>
      </c>
      <c r="AL75">
        <f t="shared" si="52"/>
        <v>65</v>
      </c>
      <c r="AM75">
        <f t="shared" si="53"/>
        <v>24.671582231325964</v>
      </c>
      <c r="AN75">
        <f t="shared" si="54"/>
        <v>50.07015276239928</v>
      </c>
      <c r="AO75">
        <f t="shared" si="55"/>
        <v>14.761004009795556</v>
      </c>
      <c r="AP75">
        <f t="shared" si="56"/>
        <v>44.98698572132002</v>
      </c>
      <c r="AQ75">
        <f t="shared" si="57"/>
        <v>49.33176823491033</v>
      </c>
      <c r="AS75">
        <f t="shared" si="58"/>
        <v>253.6226064631903</v>
      </c>
      <c r="AT75">
        <f t="shared" si="59"/>
        <v>126.93311125145182</v>
      </c>
      <c r="AU75">
        <f t="shared" si="60"/>
        <v>138.33960352537653</v>
      </c>
      <c r="AW75">
        <f t="shared" si="61"/>
        <v>0.4707521438636626</v>
      </c>
      <c r="AX75">
        <f t="shared" si="62"/>
        <v>47.07521438636626</v>
      </c>
    </row>
    <row r="76" spans="1:50" ht="12.75">
      <c r="A76">
        <f t="shared" si="20"/>
        <v>0.5153412183748304</v>
      </c>
      <c r="B76">
        <f t="shared" si="21"/>
        <v>0.2647422264666556</v>
      </c>
      <c r="C76">
        <f t="shared" si="22"/>
        <v>0.037846160674829564</v>
      </c>
      <c r="D76">
        <f t="shared" si="23"/>
        <v>0.999857065676056</v>
      </c>
      <c r="E76">
        <f t="shared" si="24"/>
        <v>0.0001429343239439662</v>
      </c>
      <c r="F76">
        <f t="shared" si="25"/>
        <v>0.0031041634377950164</v>
      </c>
      <c r="G76">
        <f t="shared" si="26"/>
        <v>76</v>
      </c>
      <c r="H76">
        <f t="shared" si="27"/>
        <v>322.14798609648307</v>
      </c>
      <c r="I76">
        <f t="shared" si="28"/>
        <v>0.5613872229774414</v>
      </c>
      <c r="J76">
        <f t="shared" si="29"/>
        <v>74.79767690498934</v>
      </c>
      <c r="K76">
        <f t="shared" si="30"/>
        <v>76</v>
      </c>
      <c r="L76">
        <f t="shared" si="31"/>
        <v>0.00013123296627585705</v>
      </c>
      <c r="M76">
        <f t="shared" si="32"/>
        <v>0.5153412183748304</v>
      </c>
      <c r="N76">
        <f t="shared" si="32"/>
        <v>0.2647422264666556</v>
      </c>
      <c r="O76">
        <f t="shared" si="33"/>
        <v>0.999857065676056</v>
      </c>
      <c r="P76">
        <f t="shared" si="34"/>
        <v>0.00013391250593678018</v>
      </c>
      <c r="Q76">
        <f t="shared" si="35"/>
        <v>6.0584561447906085E-05</v>
      </c>
      <c r="R76">
        <f t="shared" si="36"/>
        <v>99.9997652539572</v>
      </c>
      <c r="S76">
        <f t="shared" si="37"/>
        <v>0.00013391250593675254</v>
      </c>
      <c r="T76">
        <f t="shared" si="38"/>
        <v>1.708659534734466</v>
      </c>
      <c r="U76">
        <f t="shared" si="39"/>
        <v>0.003776719260166789</v>
      </c>
      <c r="V76">
        <f t="shared" si="40"/>
        <v>0.0003433381145606171</v>
      </c>
      <c r="X76">
        <f>MIN(X75+($P$90-SUM($P$51:$P76))*(1/L76-1/L75)*$X$50/$P$90,1)</f>
        <v>0.000961883618430274</v>
      </c>
      <c r="Y76">
        <f t="shared" si="41"/>
        <v>74.79767690498934</v>
      </c>
      <c r="Z76">
        <f t="shared" si="42"/>
        <v>0.07194666011154968</v>
      </c>
      <c r="AA76">
        <f t="shared" si="43"/>
        <v>37.43481178255045</v>
      </c>
      <c r="AC76">
        <f t="shared" si="44"/>
        <v>29.28618055422573</v>
      </c>
      <c r="AD76">
        <f t="shared" si="45"/>
        <v>692.730595740679</v>
      </c>
      <c r="AE76">
        <f t="shared" si="46"/>
        <v>74.79767690498934</v>
      </c>
      <c r="AF76">
        <f t="shared" si="47"/>
        <v>51.730976332620465</v>
      </c>
      <c r="AG76">
        <f t="shared" si="48"/>
        <v>63.2643266188049</v>
      </c>
      <c r="AI76">
        <f t="shared" si="49"/>
        <v>29.28618055422573</v>
      </c>
      <c r="AJ76">
        <f t="shared" si="50"/>
        <v>24.671582231325964</v>
      </c>
      <c r="AK76">
        <f t="shared" si="51"/>
        <v>50.07015276239928</v>
      </c>
      <c r="AL76">
        <f t="shared" si="52"/>
        <v>66</v>
      </c>
      <c r="AM76">
        <f t="shared" si="53"/>
        <v>31.52838457345677</v>
      </c>
      <c r="AN76">
        <f t="shared" si="54"/>
        <v>52.53795995802158</v>
      </c>
      <c r="AO76">
        <f t="shared" si="55"/>
        <v>19.167365121610448</v>
      </c>
      <c r="AP76">
        <f t="shared" si="56"/>
        <v>47.553573849289485</v>
      </c>
      <c r="AQ76">
        <f t="shared" si="57"/>
        <v>51.730976332620465</v>
      </c>
      <c r="AS76">
        <f t="shared" si="58"/>
        <v>322.14798609648307</v>
      </c>
      <c r="AT76">
        <f t="shared" si="59"/>
        <v>161.22892748350978</v>
      </c>
      <c r="AU76">
        <f t="shared" si="60"/>
        <v>175.7170833253544</v>
      </c>
      <c r="AW76">
        <f t="shared" si="61"/>
        <v>0.48398496820875453</v>
      </c>
      <c r="AX76">
        <f t="shared" si="62"/>
        <v>48.39849682087545</v>
      </c>
    </row>
    <row r="77" spans="1:50" ht="12.75">
      <c r="A77">
        <f t="shared" si="20"/>
        <v>0.5285311313480567</v>
      </c>
      <c r="B77">
        <f t="shared" si="21"/>
        <v>0.28420327418110375</v>
      </c>
      <c r="C77">
        <f t="shared" si="22"/>
        <v>0.030301754738557084</v>
      </c>
      <c r="D77">
        <f t="shared" si="23"/>
        <v>0.9998933913608243</v>
      </c>
      <c r="E77">
        <f t="shared" si="24"/>
        <v>0.00010660863917566488</v>
      </c>
      <c r="F77">
        <f t="shared" si="25"/>
        <v>0.002428229247920688</v>
      </c>
      <c r="G77">
        <f t="shared" si="26"/>
        <v>77</v>
      </c>
      <c r="H77">
        <f t="shared" si="27"/>
        <v>411.8227308464833</v>
      </c>
      <c r="I77">
        <f t="shared" si="28"/>
        <v>0.5724349922652064</v>
      </c>
      <c r="J77">
        <f t="shared" si="29"/>
        <v>76.80636223003754</v>
      </c>
      <c r="K77">
        <f t="shared" si="30"/>
        <v>77</v>
      </c>
      <c r="L77">
        <f t="shared" si="31"/>
        <v>0.00010265687789583081</v>
      </c>
      <c r="M77">
        <f t="shared" si="32"/>
        <v>0.5285311313480567</v>
      </c>
      <c r="N77">
        <f t="shared" si="32"/>
        <v>0.28420327418110375</v>
      </c>
      <c r="O77">
        <f t="shared" si="33"/>
        <v>0.9998933913608243</v>
      </c>
      <c r="P77">
        <f t="shared" si="34"/>
        <v>0.00010053734252168889</v>
      </c>
      <c r="Q77">
        <f t="shared" si="35"/>
        <v>4.548500353424791E-05</v>
      </c>
      <c r="R77">
        <f t="shared" si="36"/>
        <v>99.99982583851865</v>
      </c>
      <c r="S77">
        <f t="shared" si="37"/>
        <v>0.00010053734252167585</v>
      </c>
      <c r="T77">
        <f t="shared" si="38"/>
        <v>1.59171552555949</v>
      </c>
      <c r="U77">
        <f t="shared" si="39"/>
        <v>0.0035182331879950795</v>
      </c>
      <c r="V77">
        <f t="shared" si="40"/>
        <v>0.00031983938072682543</v>
      </c>
      <c r="X77">
        <f>MIN(X76+($P$90-SUM($P$51:$P77))*(1/L77-1/L76)*$X$50/$P$90,1)</f>
        <v>0.000963179049882362</v>
      </c>
      <c r="Y77">
        <f t="shared" si="41"/>
        <v>76.80636223003754</v>
      </c>
      <c r="Z77">
        <f t="shared" si="42"/>
        <v>0.07397827899764808</v>
      </c>
      <c r="AA77">
        <f t="shared" si="43"/>
        <v>38.44017025451759</v>
      </c>
      <c r="AC77">
        <f t="shared" si="44"/>
        <v>37.438430076953026</v>
      </c>
      <c r="AD77">
        <f t="shared" si="45"/>
        <v>885.5625923217658</v>
      </c>
      <c r="AE77">
        <f t="shared" si="46"/>
        <v>76.80636223003754</v>
      </c>
      <c r="AF77">
        <f t="shared" si="47"/>
        <v>54.2150841274279</v>
      </c>
      <c r="AG77">
        <f t="shared" si="48"/>
        <v>65.51072317873272</v>
      </c>
      <c r="AI77">
        <f t="shared" si="49"/>
        <v>37.438430076953026</v>
      </c>
      <c r="AJ77">
        <f t="shared" si="50"/>
        <v>31.52838457345677</v>
      </c>
      <c r="AK77">
        <f t="shared" si="51"/>
        <v>52.53795995802158</v>
      </c>
      <c r="AL77">
        <f t="shared" si="52"/>
        <v>67</v>
      </c>
      <c r="AM77">
        <f t="shared" si="53"/>
        <v>40.05724181313644</v>
      </c>
      <c r="AN77">
        <f t="shared" si="54"/>
        <v>54.95823787392273</v>
      </c>
      <c r="AO77">
        <f t="shared" si="55"/>
        <v>24.671582231325964</v>
      </c>
      <c r="AP77">
        <f t="shared" si="56"/>
        <v>50.07015276239928</v>
      </c>
      <c r="AQ77">
        <f t="shared" si="57"/>
        <v>54.2150841274279</v>
      </c>
      <c r="AS77">
        <f t="shared" si="58"/>
        <v>411.8227308464833</v>
      </c>
      <c r="AT77">
        <f t="shared" si="59"/>
        <v>206.10969493655</v>
      </c>
      <c r="AU77">
        <f t="shared" si="60"/>
        <v>224.63058046171815</v>
      </c>
      <c r="AW77">
        <f t="shared" si="61"/>
        <v>0.4969823438414193</v>
      </c>
      <c r="AX77">
        <f t="shared" si="62"/>
        <v>49.698234384141934</v>
      </c>
    </row>
    <row r="78" spans="1:50" ht="12.75">
      <c r="A78">
        <f t="shared" si="20"/>
        <v>0.5417210443212831</v>
      </c>
      <c r="B78">
        <f t="shared" si="21"/>
        <v>0.3043544659123768</v>
      </c>
      <c r="C78">
        <f t="shared" si="22"/>
        <v>0.023833150745665305</v>
      </c>
      <c r="D78">
        <f t="shared" si="23"/>
        <v>0.999921698916056</v>
      </c>
      <c r="E78">
        <f t="shared" si="24"/>
        <v>7.830108394402124E-05</v>
      </c>
      <c r="F78">
        <f t="shared" si="25"/>
        <v>0.0018837414921345995</v>
      </c>
      <c r="G78">
        <f t="shared" si="26"/>
        <v>78</v>
      </c>
      <c r="H78">
        <f t="shared" si="27"/>
        <v>530.8584029047583</v>
      </c>
      <c r="I78">
        <f t="shared" si="28"/>
        <v>0.5832878326895177</v>
      </c>
      <c r="J78">
        <f t="shared" si="29"/>
        <v>78.77960594354867</v>
      </c>
      <c r="K78">
        <f t="shared" si="30"/>
        <v>78</v>
      </c>
      <c r="L78">
        <f t="shared" si="31"/>
        <v>7.963787624704864E-05</v>
      </c>
      <c r="M78">
        <f t="shared" si="32"/>
        <v>0.5417210443212831</v>
      </c>
      <c r="N78">
        <f t="shared" si="32"/>
        <v>0.3043544659123768</v>
      </c>
      <c r="O78">
        <f t="shared" si="33"/>
        <v>0.999921698916056</v>
      </c>
      <c r="P78">
        <f t="shared" si="34"/>
        <v>7.562629044066129E-05</v>
      </c>
      <c r="Q78">
        <f t="shared" si="35"/>
        <v>3.421477036985991E-05</v>
      </c>
      <c r="R78">
        <f t="shared" si="36"/>
        <v>99.99987132352219</v>
      </c>
      <c r="S78">
        <f t="shared" si="37"/>
        <v>7.562629044070778E-05</v>
      </c>
      <c r="T78">
        <f t="shared" si="38"/>
        <v>1.4863707337051288</v>
      </c>
      <c r="U78">
        <f t="shared" si="39"/>
        <v>0.0032853853348875518</v>
      </c>
      <c r="V78">
        <f t="shared" si="40"/>
        <v>0.0002986713940806865</v>
      </c>
      <c r="X78">
        <f>MIN(X77+($P$90-SUM($P$51:$P78))*(1/L78-1/L77)*$X$50/$P$90,1)</f>
        <v>0.0009644435570275366</v>
      </c>
      <c r="Y78">
        <f t="shared" si="41"/>
        <v>78.77960594354867</v>
      </c>
      <c r="Z78">
        <f t="shared" si="42"/>
        <v>0.07597848337742374</v>
      </c>
      <c r="AA78">
        <f t="shared" si="43"/>
        <v>39.42779221346305</v>
      </c>
      <c r="AC78">
        <f t="shared" si="44"/>
        <v>48.25985480952348</v>
      </c>
      <c r="AD78">
        <f t="shared" si="45"/>
        <v>1141.5308292134418</v>
      </c>
      <c r="AE78">
        <f t="shared" si="46"/>
        <v>78.77960594354867</v>
      </c>
      <c r="AF78">
        <f t="shared" si="47"/>
        <v>56.794479043966895</v>
      </c>
      <c r="AG78">
        <f t="shared" si="48"/>
        <v>67.78704249375778</v>
      </c>
      <c r="AI78">
        <f t="shared" si="49"/>
        <v>48.25985480952348</v>
      </c>
      <c r="AJ78">
        <f t="shared" si="50"/>
        <v>40.05724181313644</v>
      </c>
      <c r="AK78">
        <f t="shared" si="51"/>
        <v>54.95823787392273</v>
      </c>
      <c r="AL78">
        <f t="shared" si="52"/>
        <v>68</v>
      </c>
      <c r="AM78">
        <f t="shared" si="53"/>
        <v>50.661980864056495</v>
      </c>
      <c r="AN78">
        <f t="shared" si="54"/>
        <v>57.332220219725414</v>
      </c>
      <c r="AO78">
        <f t="shared" si="55"/>
        <v>31.52838457345677</v>
      </c>
      <c r="AP78">
        <f t="shared" si="56"/>
        <v>52.53795995802158</v>
      </c>
      <c r="AQ78">
        <f t="shared" si="57"/>
        <v>56.794479043966895</v>
      </c>
      <c r="AS78">
        <f t="shared" si="58"/>
        <v>530.8584029047583</v>
      </c>
      <c r="AT78">
        <f t="shared" si="59"/>
        <v>265.6851929355669</v>
      </c>
      <c r="AU78">
        <f t="shared" si="60"/>
        <v>289.55912885714093</v>
      </c>
      <c r="AW78">
        <f t="shared" si="61"/>
        <v>0.5097503913994326</v>
      </c>
      <c r="AX78">
        <f t="shared" si="62"/>
        <v>50.975039139943256</v>
      </c>
    </row>
    <row r="79" spans="1:50" ht="12.75">
      <c r="A79">
        <f t="shared" si="20"/>
        <v>0.5549109572945095</v>
      </c>
      <c r="B79">
        <f t="shared" si="21"/>
        <v>0.3251958016604749</v>
      </c>
      <c r="C79">
        <f t="shared" si="22"/>
        <v>0.018357594700509586</v>
      </c>
      <c r="D79">
        <f t="shared" si="23"/>
        <v>0.9999435522895357</v>
      </c>
      <c r="E79">
        <f t="shared" si="24"/>
        <v>5.6447710464313516E-05</v>
      </c>
      <c r="F79">
        <f t="shared" si="25"/>
        <v>0.0014459007253221619</v>
      </c>
      <c r="G79">
        <f t="shared" si="26"/>
        <v>79</v>
      </c>
      <c r="H79">
        <f t="shared" si="27"/>
        <v>691.6104145235763</v>
      </c>
      <c r="I79">
        <f t="shared" si="28"/>
        <v>0.5939507817276402</v>
      </c>
      <c r="J79">
        <f t="shared" si="29"/>
        <v>80.71832395048004</v>
      </c>
      <c r="K79">
        <f t="shared" si="30"/>
        <v>79</v>
      </c>
      <c r="L79">
        <f t="shared" si="31"/>
        <v>6.112752918036614E-05</v>
      </c>
      <c r="M79">
        <f t="shared" si="32"/>
        <v>0.5549109572945095</v>
      </c>
      <c r="N79">
        <f t="shared" si="32"/>
        <v>0.3251958016604749</v>
      </c>
      <c r="O79">
        <f t="shared" si="33"/>
        <v>0.9999435522895357</v>
      </c>
      <c r="P79">
        <f t="shared" si="34"/>
        <v>5.691740823670159E-05</v>
      </c>
      <c r="Q79">
        <f t="shared" si="35"/>
        <v>2.5750516672430475E-05</v>
      </c>
      <c r="R79">
        <f t="shared" si="36"/>
        <v>99.99990553829255</v>
      </c>
      <c r="S79">
        <f t="shared" si="37"/>
        <v>5.6917408236768884E-05</v>
      </c>
      <c r="T79">
        <f t="shared" si="38"/>
        <v>1.3911417532942876</v>
      </c>
      <c r="U79">
        <f t="shared" si="39"/>
        <v>0.00307489686885177</v>
      </c>
      <c r="V79">
        <f t="shared" si="40"/>
        <v>0.00027953607898652456</v>
      </c>
      <c r="X79">
        <f>MIN(X78+($P$90-SUM($P$51:$P79))*(1/L79-1/L78)*$X$50/$P$90,1)</f>
        <v>0.0009656886955132624</v>
      </c>
      <c r="Y79">
        <f t="shared" si="41"/>
        <v>80.71832395048004</v>
      </c>
      <c r="Z79">
        <f t="shared" si="42"/>
        <v>0.077948772959756</v>
      </c>
      <c r="AA79">
        <f t="shared" si="43"/>
        <v>40.3981363617199</v>
      </c>
      <c r="AC79">
        <f t="shared" si="44"/>
        <v>62.87367404759784</v>
      </c>
      <c r="AD79">
        <f t="shared" si="45"/>
        <v>1487.2037546430136</v>
      </c>
      <c r="AE79">
        <f t="shared" si="46"/>
        <v>80.71832395048004</v>
      </c>
      <c r="AF79">
        <f t="shared" si="47"/>
        <v>59.48749013760849</v>
      </c>
      <c r="AG79">
        <f t="shared" si="48"/>
        <v>70.10290704404426</v>
      </c>
      <c r="AI79">
        <f t="shared" si="49"/>
        <v>62.87367404759784</v>
      </c>
      <c r="AJ79">
        <f t="shared" si="50"/>
        <v>50.661980864056495</v>
      </c>
      <c r="AK79">
        <f t="shared" si="51"/>
        <v>57.332220219725414</v>
      </c>
      <c r="AL79">
        <f t="shared" si="52"/>
        <v>69</v>
      </c>
      <c r="AM79">
        <f t="shared" si="53"/>
        <v>63.85747224041511</v>
      </c>
      <c r="AN79">
        <f t="shared" si="54"/>
        <v>59.66112295153347</v>
      </c>
      <c r="AO79">
        <f t="shared" si="55"/>
        <v>40.05724181313644</v>
      </c>
      <c r="AP79">
        <f t="shared" si="56"/>
        <v>54.95823787392273</v>
      </c>
      <c r="AQ79">
        <f t="shared" si="57"/>
        <v>59.48749013760849</v>
      </c>
      <c r="AS79">
        <f t="shared" si="58"/>
        <v>691.6104145235763</v>
      </c>
      <c r="AT79">
        <f t="shared" si="59"/>
        <v>346.1391474412905</v>
      </c>
      <c r="AU79">
        <f t="shared" si="60"/>
        <v>377.2420442855871</v>
      </c>
      <c r="AW79">
        <f t="shared" si="61"/>
        <v>0.5222950373266355</v>
      </c>
      <c r="AX79">
        <f t="shared" si="62"/>
        <v>52.22950373266355</v>
      </c>
    </row>
    <row r="80" spans="1:50" ht="12.75">
      <c r="A80">
        <f t="shared" si="20"/>
        <v>0.5681008702677358</v>
      </c>
      <c r="B80">
        <f t="shared" si="21"/>
        <v>0.3467272814253978</v>
      </c>
      <c r="C80">
        <f t="shared" si="22"/>
        <v>0.013792332607445232</v>
      </c>
      <c r="D80">
        <f t="shared" si="23"/>
        <v>0.9999602229627487</v>
      </c>
      <c r="E80">
        <f t="shared" si="24"/>
        <v>3.977703725133175E-05</v>
      </c>
      <c r="F80">
        <f t="shared" si="25"/>
        <v>0.0010949462092267276</v>
      </c>
      <c r="G80">
        <f t="shared" si="26"/>
        <v>80</v>
      </c>
      <c r="H80">
        <f t="shared" si="27"/>
        <v>913.2868734311794</v>
      </c>
      <c r="I80">
        <f t="shared" si="28"/>
        <v>0.6044287162533601</v>
      </c>
      <c r="J80">
        <f t="shared" si="29"/>
        <v>82.6234029551564</v>
      </c>
      <c r="K80">
        <f t="shared" si="30"/>
        <v>80</v>
      </c>
      <c r="L80">
        <f t="shared" si="31"/>
        <v>4.6290423113609733E-05</v>
      </c>
      <c r="M80">
        <f t="shared" si="32"/>
        <v>0.5681008702677358</v>
      </c>
      <c r="N80">
        <f t="shared" si="32"/>
        <v>0.3467272814253978</v>
      </c>
      <c r="O80">
        <f t="shared" si="33"/>
        <v>0.9999602229627487</v>
      </c>
      <c r="P80">
        <f t="shared" si="34"/>
        <v>4.27901601213573E-05</v>
      </c>
      <c r="Q80">
        <f t="shared" si="35"/>
        <v>1.9359081268048178E-05</v>
      </c>
      <c r="R80">
        <f t="shared" si="36"/>
        <v>99.99993128880922</v>
      </c>
      <c r="S80">
        <f t="shared" si="37"/>
        <v>4.279016012133779E-05</v>
      </c>
      <c r="T80">
        <f t="shared" si="38"/>
        <v>1.304774743871622</v>
      </c>
      <c r="U80">
        <f t="shared" si="39"/>
        <v>0.002883996375629592</v>
      </c>
      <c r="V80">
        <f t="shared" si="40"/>
        <v>0.00026218148869359926</v>
      </c>
      <c r="X80">
        <f>MIN(X79+($P$90-SUM($P$51:$P80))*(1/L80-1/L79)*$X$50/$P$90,1)</f>
        <v>0.0009669262346594646</v>
      </c>
      <c r="Y80">
        <f t="shared" si="41"/>
        <v>82.6234029551564</v>
      </c>
      <c r="Z80">
        <f t="shared" si="42"/>
        <v>0.07989073591418105</v>
      </c>
      <c r="AA80">
        <f t="shared" si="43"/>
        <v>41.351646845535285</v>
      </c>
      <c r="AC80">
        <f t="shared" si="44"/>
        <v>83.02607940283448</v>
      </c>
      <c r="AD80">
        <f t="shared" si="45"/>
        <v>1963.8855036164694</v>
      </c>
      <c r="AE80">
        <f t="shared" si="46"/>
        <v>82.6234029551564</v>
      </c>
      <c r="AF80">
        <f t="shared" si="47"/>
        <v>62.2426882870618</v>
      </c>
      <c r="AG80">
        <f t="shared" si="48"/>
        <v>72.4330456211091</v>
      </c>
      <c r="AI80">
        <f t="shared" si="49"/>
        <v>83.02607940283448</v>
      </c>
      <c r="AJ80">
        <f t="shared" si="50"/>
        <v>80.30639874827027</v>
      </c>
      <c r="AK80">
        <f t="shared" si="51"/>
        <v>61.94613834858494</v>
      </c>
      <c r="AL80">
        <f t="shared" si="52"/>
        <v>71</v>
      </c>
      <c r="AM80">
        <f t="shared" si="53"/>
        <v>100.87062652402565</v>
      </c>
      <c r="AN80">
        <f t="shared" si="54"/>
        <v>64.18843119700824</v>
      </c>
      <c r="AO80">
        <f t="shared" si="55"/>
        <v>63.85747224041511</v>
      </c>
      <c r="AP80">
        <f t="shared" si="56"/>
        <v>59.66112295153347</v>
      </c>
      <c r="AQ80">
        <f t="shared" si="57"/>
        <v>62.2426882870618</v>
      </c>
      <c r="AS80">
        <f t="shared" si="58"/>
        <v>913.2868734311794</v>
      </c>
      <c r="AT80">
        <f t="shared" si="59"/>
        <v>457.0849772344351</v>
      </c>
      <c r="AU80">
        <f t="shared" si="60"/>
        <v>498.15647641700696</v>
      </c>
      <c r="AW80">
        <f t="shared" si="61"/>
        <v>0.5346220191216001</v>
      </c>
      <c r="AX80">
        <f t="shared" si="62"/>
        <v>53.46220191216001</v>
      </c>
    </row>
    <row r="81" spans="1:50" ht="12.75">
      <c r="A81">
        <f t="shared" si="20"/>
        <v>0.5812907832409622</v>
      </c>
      <c r="B81">
        <f t="shared" si="21"/>
        <v>0.3689489052071457</v>
      </c>
      <c r="C81">
        <f t="shared" si="22"/>
        <v>0.01005461047082759</v>
      </c>
      <c r="D81">
        <f t="shared" si="23"/>
        <v>0.999972748702252</v>
      </c>
      <c r="E81">
        <f t="shared" si="24"/>
        <v>2.725129774805435E-05</v>
      </c>
      <c r="F81">
        <f t="shared" si="25"/>
        <v>0.0008150390279489349</v>
      </c>
      <c r="G81">
        <f t="shared" si="26"/>
        <v>81</v>
      </c>
      <c r="H81">
        <f t="shared" si="27"/>
        <v>1226.9351107228863</v>
      </c>
      <c r="I81">
        <f t="shared" si="28"/>
        <v>0.6147263572608136</v>
      </c>
      <c r="J81">
        <f t="shared" si="29"/>
        <v>84.49570132014793</v>
      </c>
      <c r="K81">
        <f t="shared" si="30"/>
        <v>81</v>
      </c>
      <c r="L81">
        <f t="shared" si="31"/>
        <v>3.4456945135693914E-05</v>
      </c>
      <c r="M81">
        <f t="shared" si="32"/>
        <v>0.5812907832409622</v>
      </c>
      <c r="N81">
        <f t="shared" si="32"/>
        <v>0.3689489052071457</v>
      </c>
      <c r="O81">
        <f t="shared" si="33"/>
        <v>0.999972748702252</v>
      </c>
      <c r="P81">
        <f t="shared" si="34"/>
        <v>3.2072613126851116E-05</v>
      </c>
      <c r="Q81">
        <f t="shared" si="35"/>
        <v>1.451025942040071E-05</v>
      </c>
      <c r="R81">
        <f t="shared" si="36"/>
        <v>99.99995064789049</v>
      </c>
      <c r="S81">
        <f t="shared" si="37"/>
        <v>3.20726131267704E-05</v>
      </c>
      <c r="T81">
        <f t="shared" si="38"/>
        <v>1.2262041174606844</v>
      </c>
      <c r="U81">
        <f t="shared" si="39"/>
        <v>0.0027103285430290654</v>
      </c>
      <c r="V81">
        <f t="shared" si="40"/>
        <v>0.0002463935039117332</v>
      </c>
      <c r="X81">
        <f>MIN(X80+($P$90-SUM($P$51:$P81))*(1/L81-1/L80)*$X$50/$P$90,1)</f>
        <v>0.0009681687029330648</v>
      </c>
      <c r="Y81">
        <f t="shared" si="41"/>
        <v>84.49570132014793</v>
      </c>
      <c r="Z81">
        <f t="shared" si="42"/>
        <v>0.08180609355054727</v>
      </c>
      <c r="AA81">
        <f t="shared" si="43"/>
        <v>42.28875370684924</v>
      </c>
      <c r="AC81">
        <f t="shared" si="44"/>
        <v>111.53955552026238</v>
      </c>
      <c r="AD81">
        <f t="shared" si="45"/>
        <v>2638.3386731204523</v>
      </c>
      <c r="AE81">
        <f t="shared" si="46"/>
        <v>84.49570132014793</v>
      </c>
      <c r="AF81">
        <f t="shared" si="47"/>
        <v>65.09800198037019</v>
      </c>
      <c r="AG81">
        <f t="shared" si="48"/>
        <v>74.79685165025906</v>
      </c>
      <c r="AI81">
        <f t="shared" si="49"/>
        <v>111.53955552026238</v>
      </c>
      <c r="AJ81">
        <f t="shared" si="50"/>
        <v>100.87062652402565</v>
      </c>
      <c r="AK81">
        <f t="shared" si="51"/>
        <v>64.18843119700824</v>
      </c>
      <c r="AL81">
        <f t="shared" si="52"/>
        <v>72</v>
      </c>
      <c r="AM81">
        <f t="shared" si="53"/>
        <v>126.68408518244418</v>
      </c>
      <c r="AN81">
        <f t="shared" si="54"/>
        <v>66.38913642444962</v>
      </c>
      <c r="AO81">
        <f t="shared" si="55"/>
        <v>80.30639874827027</v>
      </c>
      <c r="AP81">
        <f t="shared" si="56"/>
        <v>61.94613834858494</v>
      </c>
      <c r="AQ81">
        <f t="shared" si="57"/>
        <v>65.09800198037019</v>
      </c>
      <c r="AS81">
        <f t="shared" si="58"/>
        <v>1226.9351107228863</v>
      </c>
      <c r="AT81">
        <f t="shared" si="59"/>
        <v>614.061495448809</v>
      </c>
      <c r="AU81">
        <f t="shared" si="60"/>
        <v>669.2373331215744</v>
      </c>
      <c r="AW81">
        <f t="shared" si="61"/>
        <v>0.5467368908950748</v>
      </c>
      <c r="AX81">
        <f t="shared" si="62"/>
        <v>54.673689089507484</v>
      </c>
    </row>
    <row r="82" spans="1:50" ht="12.75">
      <c r="A82">
        <f t="shared" si="20"/>
        <v>0.5944806962141885</v>
      </c>
      <c r="B82">
        <f t="shared" si="21"/>
        <v>0.39186067300571864</v>
      </c>
      <c r="C82">
        <f t="shared" si="22"/>
        <v>0.007061674295011985</v>
      </c>
      <c r="D82">
        <f t="shared" si="23"/>
        <v>0.9999819794444144</v>
      </c>
      <c r="E82">
        <f t="shared" si="24"/>
        <v>1.802055558564053E-05</v>
      </c>
      <c r="F82">
        <f t="shared" si="25"/>
        <v>0.000593414307773954</v>
      </c>
      <c r="G82">
        <f t="shared" si="26"/>
        <v>82</v>
      </c>
      <c r="H82">
        <f t="shared" si="27"/>
        <v>1685.1632778307132</v>
      </c>
      <c r="I82">
        <f t="shared" si="28"/>
        <v>0.6248482747332171</v>
      </c>
      <c r="J82">
        <f t="shared" si="29"/>
        <v>86.33604995149402</v>
      </c>
      <c r="K82">
        <f t="shared" si="30"/>
        <v>82</v>
      </c>
      <c r="L82">
        <f t="shared" si="31"/>
        <v>2.5087441882579405E-05</v>
      </c>
      <c r="M82">
        <f t="shared" si="32"/>
        <v>0.5944806962141885</v>
      </c>
      <c r="N82">
        <f t="shared" si="32"/>
        <v>0.39186067300571864</v>
      </c>
      <c r="O82">
        <f t="shared" si="33"/>
        <v>0.9999819794444144</v>
      </c>
      <c r="P82">
        <f t="shared" si="34"/>
        <v>2.3909861476003727E-05</v>
      </c>
      <c r="Q82">
        <f t="shared" si="35"/>
        <v>1.0817275516356452E-05</v>
      </c>
      <c r="R82">
        <f t="shared" si="36"/>
        <v>99.9999651581499</v>
      </c>
      <c r="S82">
        <f t="shared" si="37"/>
        <v>2.3909861476031618E-05</v>
      </c>
      <c r="T82">
        <f t="shared" si="38"/>
        <v>1.1545196393160642</v>
      </c>
      <c r="U82">
        <f t="shared" si="39"/>
        <v>0.002551881442386593</v>
      </c>
      <c r="V82">
        <f t="shared" si="40"/>
        <v>0.00023198922203514482</v>
      </c>
      <c r="X82">
        <f>MIN(X81+($P$90-SUM($P$51:$P82))*(1/L82-1/L81)*$X$50/$P$90,1)</f>
        <v>0.0009694300595319996</v>
      </c>
      <c r="Y82">
        <f t="shared" si="41"/>
        <v>86.33604995149402</v>
      </c>
      <c r="Z82">
        <f t="shared" si="42"/>
        <v>0.08369676204423454</v>
      </c>
      <c r="AA82">
        <f t="shared" si="43"/>
        <v>43.20987335676913</v>
      </c>
      <c r="AC82">
        <f t="shared" si="44"/>
        <v>153.1966616209739</v>
      </c>
      <c r="AD82">
        <f t="shared" si="45"/>
        <v>3623.6891483231584</v>
      </c>
      <c r="AE82">
        <f t="shared" si="46"/>
        <v>86.33604995149402</v>
      </c>
      <c r="AF82">
        <f t="shared" si="47"/>
        <v>68.14738879712141</v>
      </c>
      <c r="AG82">
        <f t="shared" si="48"/>
        <v>77.2417193743077</v>
      </c>
      <c r="AI82">
        <f t="shared" si="49"/>
        <v>153.1966616209739</v>
      </c>
      <c r="AJ82">
        <f t="shared" si="50"/>
        <v>126.68408518244418</v>
      </c>
      <c r="AK82">
        <f t="shared" si="51"/>
        <v>66.38913642444962</v>
      </c>
      <c r="AL82">
        <f t="shared" si="52"/>
        <v>73</v>
      </c>
      <c r="AM82">
        <f t="shared" si="53"/>
        <v>159.2579259769942</v>
      </c>
      <c r="AN82">
        <f t="shared" si="54"/>
        <v>68.54935774420103</v>
      </c>
      <c r="AO82">
        <f t="shared" si="55"/>
        <v>100.87062652402565</v>
      </c>
      <c r="AP82">
        <f t="shared" si="56"/>
        <v>64.18843119700824</v>
      </c>
      <c r="AQ82">
        <f t="shared" si="57"/>
        <v>68.14738879712141</v>
      </c>
      <c r="AS82">
        <f t="shared" si="58"/>
        <v>1685.1632778307132</v>
      </c>
      <c r="AT82">
        <f t="shared" si="59"/>
        <v>843.3984628837309</v>
      </c>
      <c r="AU82">
        <f t="shared" si="60"/>
        <v>919.1799697258435</v>
      </c>
      <c r="AW82">
        <f t="shared" si="61"/>
        <v>0.5586450290979025</v>
      </c>
      <c r="AX82">
        <f t="shared" si="62"/>
        <v>55.86450290979025</v>
      </c>
    </row>
    <row r="83" spans="1:50" ht="12.75">
      <c r="A83">
        <f t="shared" si="20"/>
        <v>0.6076706091874149</v>
      </c>
      <c r="B83">
        <f t="shared" si="21"/>
        <v>0.41546258482111637</v>
      </c>
      <c r="C83">
        <f t="shared" si="22"/>
        <v>0.004730770084353742</v>
      </c>
      <c r="D83">
        <f t="shared" si="23"/>
        <v>0.9999886133760544</v>
      </c>
      <c r="E83">
        <f t="shared" si="24"/>
        <v>1.1386623945619512E-05</v>
      </c>
      <c r="F83">
        <f t="shared" si="25"/>
        <v>0.0004197325641677109</v>
      </c>
      <c r="G83">
        <f t="shared" si="26"/>
        <v>83</v>
      </c>
      <c r="H83">
        <f t="shared" si="27"/>
        <v>2382.469423078725</v>
      </c>
      <c r="I83">
        <f t="shared" si="28"/>
        <v>0.6347988925699494</v>
      </c>
      <c r="J83">
        <f t="shared" si="29"/>
        <v>88.14525319453627</v>
      </c>
      <c r="K83">
        <f t="shared" si="30"/>
        <v>83</v>
      </c>
      <c r="L83">
        <f t="shared" si="31"/>
        <v>1.7744796800205597E-05</v>
      </c>
      <c r="M83">
        <f t="shared" si="32"/>
        <v>0.6076706091874149</v>
      </c>
      <c r="N83">
        <f t="shared" si="32"/>
        <v>0.41546258482111637</v>
      </c>
      <c r="O83">
        <f t="shared" si="33"/>
        <v>0.9999886133760544</v>
      </c>
      <c r="P83">
        <f t="shared" si="34"/>
        <v>1.767321954538202E-05</v>
      </c>
      <c r="Q83">
        <f t="shared" si="35"/>
        <v>7.995700237549272E-06</v>
      </c>
      <c r="R83">
        <f t="shared" si="36"/>
        <v>99.99997597542543</v>
      </c>
      <c r="S83">
        <f t="shared" si="37"/>
        <v>1.7673219545304623E-05</v>
      </c>
      <c r="T83">
        <f t="shared" si="38"/>
        <v>1.0889400410681893</v>
      </c>
      <c r="U83">
        <f t="shared" si="39"/>
        <v>0.002406928204633913</v>
      </c>
      <c r="V83">
        <f t="shared" si="40"/>
        <v>0.00021881165496671936</v>
      </c>
      <c r="X83">
        <f>MIN(X82+($P$90-SUM($P$51:$P83))*(1/L83-1/L82)*$X$50/$P$90,1)</f>
        <v>0.0009707265527655245</v>
      </c>
      <c r="Y83">
        <f t="shared" si="41"/>
        <v>88.14525319453627</v>
      </c>
      <c r="Z83">
        <f t="shared" si="42"/>
        <v>0.08556493777617653</v>
      </c>
      <c r="AA83">
        <f t="shared" si="43"/>
        <v>44.115409066156225</v>
      </c>
      <c r="AC83">
        <f t="shared" si="44"/>
        <v>216.58812937079315</v>
      </c>
      <c r="AD83">
        <f t="shared" si="45"/>
        <v>5123.140711762763</v>
      </c>
      <c r="AE83">
        <f t="shared" si="46"/>
        <v>88.14525319453627</v>
      </c>
      <c r="AF83">
        <f t="shared" si="47"/>
        <v>71.2971287571661</v>
      </c>
      <c r="AG83">
        <f t="shared" si="48"/>
        <v>79.72119097585119</v>
      </c>
      <c r="AI83">
        <f t="shared" si="49"/>
        <v>216.58812937079315</v>
      </c>
      <c r="AJ83">
        <f t="shared" si="50"/>
        <v>200.63512717411552</v>
      </c>
      <c r="AK83">
        <f t="shared" si="51"/>
        <v>70.67016700711108</v>
      </c>
      <c r="AL83">
        <f t="shared" si="52"/>
        <v>75</v>
      </c>
      <c r="AM83">
        <f t="shared" si="53"/>
        <v>253.6226064631903</v>
      </c>
      <c r="AN83">
        <f t="shared" si="54"/>
        <v>72.75260405165696</v>
      </c>
      <c r="AO83">
        <f t="shared" si="55"/>
        <v>159.2579259769942</v>
      </c>
      <c r="AP83">
        <f t="shared" si="56"/>
        <v>68.54935774420103</v>
      </c>
      <c r="AQ83">
        <f t="shared" si="57"/>
        <v>71.2971287571661</v>
      </c>
      <c r="AS83">
        <f t="shared" si="58"/>
        <v>2382.469423078725</v>
      </c>
      <c r="AT83">
        <f t="shared" si="59"/>
        <v>1192.3910747044297</v>
      </c>
      <c r="AU83">
        <f t="shared" si="60"/>
        <v>1299.528776224759</v>
      </c>
      <c r="AW83">
        <f t="shared" si="61"/>
        <v>0.5703516383175875</v>
      </c>
      <c r="AX83">
        <f t="shared" si="62"/>
        <v>57.03516383175875</v>
      </c>
    </row>
    <row r="84" spans="1:50" ht="12.75">
      <c r="A84">
        <f t="shared" si="20"/>
        <v>0.6208605221606412</v>
      </c>
      <c r="B84">
        <f t="shared" si="21"/>
        <v>0.43975464065333897</v>
      </c>
      <c r="C84">
        <f t="shared" si="22"/>
        <v>0.0029791438432081978</v>
      </c>
      <c r="D84">
        <f t="shared" si="23"/>
        <v>0.999993225486702</v>
      </c>
      <c r="E84">
        <f t="shared" si="24"/>
        <v>6.7745132980023826E-06</v>
      </c>
      <c r="F84">
        <f t="shared" si="25"/>
        <v>0.0002855796930881173</v>
      </c>
      <c r="G84">
        <f t="shared" si="26"/>
        <v>84</v>
      </c>
      <c r="H84">
        <f t="shared" si="27"/>
        <v>3501.6495367247426</v>
      </c>
      <c r="I84">
        <f t="shared" si="28"/>
        <v>0.6445824935121269</v>
      </c>
      <c r="J84">
        <f t="shared" si="29"/>
        <v>89.92408972947763</v>
      </c>
      <c r="K84">
        <f t="shared" si="30"/>
        <v>84</v>
      </c>
      <c r="L84">
        <f t="shared" si="31"/>
        <v>1.2073291559262715E-05</v>
      </c>
      <c r="M84">
        <f t="shared" si="32"/>
        <v>0.6208605221606412</v>
      </c>
      <c r="N84">
        <f t="shared" si="32"/>
        <v>0.43975464065333897</v>
      </c>
      <c r="O84">
        <f t="shared" si="33"/>
        <v>0.999993225486702</v>
      </c>
      <c r="P84">
        <f t="shared" si="34"/>
        <v>1.2896889071663162E-05</v>
      </c>
      <c r="Q84">
        <f t="shared" si="35"/>
        <v>5.8347976014867506E-06</v>
      </c>
      <c r="R84">
        <f t="shared" si="36"/>
        <v>99.99998397112567</v>
      </c>
      <c r="S84">
        <f t="shared" si="37"/>
        <v>1.2896889071687787E-05</v>
      </c>
      <c r="T84">
        <f t="shared" si="38"/>
        <v>1.0287917146518797</v>
      </c>
      <c r="U84">
        <f t="shared" si="39"/>
        <v>0.0022739799266268627</v>
      </c>
      <c r="V84">
        <f t="shared" si="40"/>
        <v>0.00020672544787516932</v>
      </c>
      <c r="X84">
        <f>MIN(X83+($P$90-SUM($P$51:$P84))*(1/L84-1/L83)*$X$50/$P$90,1)</f>
        <v>0.0009720777852349788</v>
      </c>
      <c r="Y84">
        <f t="shared" si="41"/>
        <v>89.92408972947763</v>
      </c>
      <c r="Z84">
        <f t="shared" si="42"/>
        <v>0.08741320998350212</v>
      </c>
      <c r="AA84">
        <f t="shared" si="43"/>
        <v>45.00575146973056</v>
      </c>
      <c r="AC84">
        <f t="shared" si="44"/>
        <v>318.33177606588566</v>
      </c>
      <c r="AD84">
        <f t="shared" si="45"/>
        <v>7529.768536016576</v>
      </c>
      <c r="AE84">
        <f t="shared" si="46"/>
        <v>89.92408972947763</v>
      </c>
      <c r="AF84">
        <f t="shared" si="47"/>
        <v>74.68378585355768</v>
      </c>
      <c r="AG84">
        <f t="shared" si="48"/>
        <v>82.30393779151765</v>
      </c>
      <c r="AI84">
        <f t="shared" si="49"/>
        <v>318.33177606588566</v>
      </c>
      <c r="AJ84">
        <f t="shared" si="50"/>
        <v>253.6226064631903</v>
      </c>
      <c r="AK84">
        <f t="shared" si="51"/>
        <v>72.75260405165696</v>
      </c>
      <c r="AL84">
        <f t="shared" si="52"/>
        <v>76</v>
      </c>
      <c r="AM84">
        <f t="shared" si="53"/>
        <v>322.14798609648307</v>
      </c>
      <c r="AN84">
        <f t="shared" si="54"/>
        <v>74.79767690498934</v>
      </c>
      <c r="AO84">
        <f t="shared" si="55"/>
        <v>200.63512717411552</v>
      </c>
      <c r="AP84">
        <f t="shared" si="56"/>
        <v>70.67016700711108</v>
      </c>
      <c r="AQ84">
        <f t="shared" si="57"/>
        <v>74.68378585355768</v>
      </c>
      <c r="AS84">
        <f t="shared" si="58"/>
        <v>3501.6495367247426</v>
      </c>
      <c r="AT84">
        <f t="shared" si="59"/>
        <v>1752.5267062255355</v>
      </c>
      <c r="AU84">
        <f t="shared" si="60"/>
        <v>1909.990656395314</v>
      </c>
      <c r="AW84">
        <f t="shared" si="61"/>
        <v>0.5818617570730905</v>
      </c>
      <c r="AX84">
        <f t="shared" si="62"/>
        <v>58.186175707309054</v>
      </c>
    </row>
    <row r="85" spans="1:50" ht="12.75">
      <c r="A85">
        <f t="shared" si="20"/>
        <v>0.6340504351338676</v>
      </c>
      <c r="B85">
        <f t="shared" si="21"/>
        <v>0.4647368405023866</v>
      </c>
      <c r="C85">
        <f t="shared" si="22"/>
        <v>0.001724041575930678</v>
      </c>
      <c r="D85">
        <f t="shared" si="23"/>
        <v>0.9999962902980138</v>
      </c>
      <c r="E85">
        <f t="shared" si="24"/>
        <v>3.709701986154279E-06</v>
      </c>
      <c r="F85">
        <f t="shared" si="25"/>
        <v>0.00018407883931868867</v>
      </c>
      <c r="G85">
        <f t="shared" si="26"/>
        <v>85</v>
      </c>
      <c r="H85">
        <f t="shared" si="27"/>
        <v>5432.454939965904</v>
      </c>
      <c r="I85">
        <f t="shared" si="28"/>
        <v>0.6542032240143527</v>
      </c>
      <c r="J85">
        <f t="shared" si="29"/>
        <v>91.67331345715505</v>
      </c>
      <c r="K85">
        <f t="shared" si="30"/>
        <v>85</v>
      </c>
      <c r="L85">
        <f t="shared" si="31"/>
        <v>7.782197231717926E-06</v>
      </c>
      <c r="M85">
        <f t="shared" si="32"/>
        <v>0.6340504351338676</v>
      </c>
      <c r="N85">
        <f t="shared" si="32"/>
        <v>0.4647368405023866</v>
      </c>
      <c r="O85">
        <f t="shared" si="33"/>
        <v>0.9999962902980138</v>
      </c>
      <c r="P85">
        <f t="shared" si="34"/>
        <v>9.23335108149577E-06</v>
      </c>
      <c r="Q85">
        <f t="shared" si="35"/>
        <v>4.177343423257731E-06</v>
      </c>
      <c r="R85">
        <f t="shared" si="36"/>
        <v>99.99998980592328</v>
      </c>
      <c r="S85">
        <f t="shared" si="37"/>
        <v>9.233351081498708E-06</v>
      </c>
      <c r="T85">
        <f t="shared" si="38"/>
        <v>0.9734913997213057</v>
      </c>
      <c r="U85">
        <f t="shared" si="39"/>
        <v>0.002151747404438617</v>
      </c>
      <c r="V85">
        <f t="shared" si="40"/>
        <v>0.0001956134004035106</v>
      </c>
      <c r="X85">
        <f>MIN(X84+($P$90-SUM($P$51:$P85))*(1/L85-1/L84)*$X$50/$P$90,1)</f>
        <v>0.0009735077181775351</v>
      </c>
      <c r="Y85">
        <f t="shared" si="41"/>
        <v>91.67331345715505</v>
      </c>
      <c r="Z85">
        <f t="shared" si="42"/>
        <v>0.08924467820144893</v>
      </c>
      <c r="AA85">
        <f t="shared" si="43"/>
        <v>45.88127906767825</v>
      </c>
      <c r="AC85">
        <f t="shared" si="44"/>
        <v>493.85953999690025</v>
      </c>
      <c r="AD85">
        <f t="shared" si="45"/>
        <v>11681.673980013307</v>
      </c>
      <c r="AE85">
        <f t="shared" si="46"/>
        <v>91.67331345715505</v>
      </c>
      <c r="AF85">
        <f t="shared" si="47"/>
        <v>78.16627909473439</v>
      </c>
      <c r="AG85">
        <f t="shared" si="48"/>
        <v>84.91979627594472</v>
      </c>
      <c r="AI85">
        <f t="shared" si="49"/>
        <v>493.85953999690025</v>
      </c>
      <c r="AJ85">
        <f t="shared" si="50"/>
        <v>411.8227308464833</v>
      </c>
      <c r="AK85">
        <f t="shared" si="51"/>
        <v>76.80636223003754</v>
      </c>
      <c r="AL85">
        <f t="shared" si="52"/>
        <v>78</v>
      </c>
      <c r="AM85">
        <f t="shared" si="53"/>
        <v>530.8584029047583</v>
      </c>
      <c r="AN85">
        <f t="shared" si="54"/>
        <v>78.77960594354867</v>
      </c>
      <c r="AO85">
        <f t="shared" si="55"/>
        <v>322.14798609648307</v>
      </c>
      <c r="AP85">
        <f t="shared" si="56"/>
        <v>74.79767690498934</v>
      </c>
      <c r="AQ85">
        <f t="shared" si="57"/>
        <v>78.16627909473439</v>
      </c>
      <c r="AS85">
        <f t="shared" si="58"/>
        <v>5432.454939965904</v>
      </c>
      <c r="AT85">
        <f t="shared" si="59"/>
        <v>2718.871738389306</v>
      </c>
      <c r="AU85">
        <f t="shared" si="60"/>
        <v>2963.1572399814017</v>
      </c>
      <c r="AW85">
        <f t="shared" si="61"/>
        <v>0.5931802635462973</v>
      </c>
      <c r="AX85">
        <f t="shared" si="62"/>
        <v>59.31802635462973</v>
      </c>
    </row>
    <row r="86" spans="1:50" ht="12.75">
      <c r="A86">
        <f t="shared" si="20"/>
        <v>0.647240348107094</v>
      </c>
      <c r="B86">
        <f t="shared" si="21"/>
        <v>0.49040918436825925</v>
      </c>
      <c r="C86">
        <f t="shared" si="22"/>
        <v>0.0008827092868765135</v>
      </c>
      <c r="D86">
        <f t="shared" si="23"/>
        <v>0.9999982000587954</v>
      </c>
      <c r="E86">
        <f t="shared" si="24"/>
        <v>1.7999412046387775E-06</v>
      </c>
      <c r="F86">
        <f t="shared" si="25"/>
        <v>0.00010958712325260903</v>
      </c>
      <c r="G86">
        <f t="shared" si="26"/>
        <v>86</v>
      </c>
      <c r="H86">
        <f t="shared" si="27"/>
        <v>9125.159693214158</v>
      </c>
      <c r="I86">
        <f t="shared" si="28"/>
        <v>0.6636650990378191</v>
      </c>
      <c r="J86">
        <f t="shared" si="29"/>
        <v>93.39365437051258</v>
      </c>
      <c r="K86">
        <f t="shared" si="30"/>
        <v>86</v>
      </c>
      <c r="L86">
        <f t="shared" si="31"/>
        <v>4.632952980173434E-06</v>
      </c>
      <c r="M86">
        <f t="shared" si="32"/>
        <v>0.647240348107094</v>
      </c>
      <c r="N86">
        <f t="shared" si="32"/>
        <v>0.49040918436825925</v>
      </c>
      <c r="O86">
        <f t="shared" si="33"/>
        <v>0.9999982000587954</v>
      </c>
      <c r="P86">
        <f t="shared" si="34"/>
        <v>6.421654984187993E-06</v>
      </c>
      <c r="Q86">
        <f t="shared" si="35"/>
        <v>2.9052786986934663E-06</v>
      </c>
      <c r="R86">
        <f t="shared" si="36"/>
        <v>99.9999939832667</v>
      </c>
      <c r="S86">
        <f t="shared" si="37"/>
        <v>6.421654984377349E-06</v>
      </c>
      <c r="T86">
        <f t="shared" si="38"/>
        <v>0.9225320320164505</v>
      </c>
      <c r="U86">
        <f t="shared" si="39"/>
        <v>0.0020391098534318524</v>
      </c>
      <c r="V86">
        <f t="shared" si="40"/>
        <v>0.0001853736230392593</v>
      </c>
      <c r="X86">
        <f>MIN(X85+($P$90-SUM($P$51:$P86))*(1/L86-1/L85)*$X$50/$P$90,1)</f>
        <v>0.0009750437709659419</v>
      </c>
      <c r="Y86">
        <f t="shared" si="41"/>
        <v>93.39365437051258</v>
      </c>
      <c r="Z86">
        <f t="shared" si="42"/>
        <v>0.0910629009417144</v>
      </c>
      <c r="AA86">
        <f t="shared" si="43"/>
        <v>46.74235863572714</v>
      </c>
      <c r="AC86">
        <f t="shared" si="44"/>
        <v>829.5599721103779</v>
      </c>
      <c r="AD86">
        <f t="shared" si="45"/>
        <v>19622.277907445485</v>
      </c>
      <c r="AE86">
        <f t="shared" si="46"/>
        <v>93.39365437051258</v>
      </c>
      <c r="AF86">
        <f t="shared" si="47"/>
        <v>81.90385716928947</v>
      </c>
      <c r="AG86">
        <f t="shared" si="48"/>
        <v>87.64875576990102</v>
      </c>
      <c r="AI86">
        <f t="shared" si="49"/>
        <v>829.5599721103779</v>
      </c>
      <c r="AJ86">
        <f t="shared" si="50"/>
        <v>691.6104145235763</v>
      </c>
      <c r="AK86">
        <f t="shared" si="51"/>
        <v>80.71832395048004</v>
      </c>
      <c r="AL86">
        <f t="shared" si="52"/>
        <v>80</v>
      </c>
      <c r="AM86">
        <f t="shared" si="53"/>
        <v>913.2868734311794</v>
      </c>
      <c r="AN86">
        <f t="shared" si="54"/>
        <v>82.6234029551564</v>
      </c>
      <c r="AO86">
        <f t="shared" si="55"/>
        <v>530.8584029047583</v>
      </c>
      <c r="AP86">
        <f t="shared" si="56"/>
        <v>78.77960594354867</v>
      </c>
      <c r="AQ86">
        <f t="shared" si="57"/>
        <v>81.90385716928947</v>
      </c>
      <c r="AS86">
        <f t="shared" si="58"/>
        <v>9125.159693214158</v>
      </c>
      <c r="AT86">
        <f t="shared" si="59"/>
        <v>4567.0285616660485</v>
      </c>
      <c r="AU86">
        <f t="shared" si="60"/>
        <v>4977.359832662268</v>
      </c>
      <c r="AW86">
        <f t="shared" si="61"/>
        <v>0.6043118812209637</v>
      </c>
      <c r="AX86">
        <f t="shared" si="62"/>
        <v>60.431188122096366</v>
      </c>
    </row>
    <row r="87" spans="1:50" ht="12.75">
      <c r="A87">
        <f t="shared" si="20"/>
        <v>0.6604302610803203</v>
      </c>
      <c r="B87">
        <f t="shared" si="21"/>
        <v>0.5167716722509567</v>
      </c>
      <c r="C87">
        <f t="shared" si="22"/>
        <v>0.0003723929804010333</v>
      </c>
      <c r="D87">
        <f t="shared" si="23"/>
        <v>0.9999992793863671</v>
      </c>
      <c r="E87">
        <f t="shared" si="24"/>
        <v>7.206136328763435E-07</v>
      </c>
      <c r="F87">
        <f t="shared" si="25"/>
        <v>5.74572035539895E-05</v>
      </c>
      <c r="G87">
        <f t="shared" si="26"/>
        <v>87</v>
      </c>
      <c r="H87">
        <f t="shared" si="27"/>
        <v>17404.25809377153</v>
      </c>
      <c r="I87">
        <f t="shared" si="28"/>
        <v>0.6729720067327906</v>
      </c>
      <c r="J87">
        <f t="shared" si="29"/>
        <v>95.08581940596193</v>
      </c>
      <c r="K87">
        <f t="shared" si="30"/>
        <v>87</v>
      </c>
      <c r="L87">
        <f t="shared" si="31"/>
        <v>2.4290857770239873E-06</v>
      </c>
      <c r="M87">
        <f t="shared" si="32"/>
        <v>0.6604302610803203</v>
      </c>
      <c r="N87">
        <f t="shared" si="32"/>
        <v>0.5167716722509567</v>
      </c>
      <c r="O87">
        <f t="shared" si="33"/>
        <v>0.9999992793863671</v>
      </c>
      <c r="P87">
        <f t="shared" si="34"/>
        <v>4.264679612589998E-06</v>
      </c>
      <c r="Q87">
        <f t="shared" si="35"/>
        <v>1.9294220673203494E-06</v>
      </c>
      <c r="R87">
        <f t="shared" si="36"/>
        <v>99.99999688854541</v>
      </c>
      <c r="S87">
        <f t="shared" si="37"/>
        <v>4.264679613263039E-06</v>
      </c>
      <c r="T87">
        <f t="shared" si="38"/>
        <v>0.8754711103115015</v>
      </c>
      <c r="U87">
        <f t="shared" si="39"/>
        <v>0.0019350891952543863</v>
      </c>
      <c r="V87">
        <f t="shared" si="40"/>
        <v>0.00017591719956858056</v>
      </c>
      <c r="X87">
        <f>MIN(X86+($P$90-SUM($P$51:$P87))*(1/L87-1/L86)*$X$50/$P$90,1)</f>
        <v>0.0009767027941752688</v>
      </c>
      <c r="Y87">
        <f t="shared" si="41"/>
        <v>95.08581940596193</v>
      </c>
      <c r="Z87">
        <f t="shared" si="42"/>
        <v>0.09287058550024802</v>
      </c>
      <c r="AA87">
        <f t="shared" si="43"/>
        <v>47.58934499573109</v>
      </c>
      <c r="AC87">
        <f t="shared" si="44"/>
        <v>1582.2052812519569</v>
      </c>
      <c r="AD87">
        <f t="shared" si="45"/>
        <v>37425.22877082951</v>
      </c>
      <c r="AE87">
        <f t="shared" si="46"/>
        <v>95.08581940596193</v>
      </c>
      <c r="AF87">
        <f t="shared" si="47"/>
        <v>85.92254719961001</v>
      </c>
      <c r="AG87">
        <f t="shared" si="48"/>
        <v>90.50418330278598</v>
      </c>
      <c r="AI87">
        <f t="shared" si="49"/>
        <v>1582.2052812519569</v>
      </c>
      <c r="AJ87">
        <f t="shared" si="50"/>
        <v>1226.9351107228863</v>
      </c>
      <c r="AK87">
        <f t="shared" si="51"/>
        <v>84.49570132014793</v>
      </c>
      <c r="AL87">
        <f t="shared" si="52"/>
        <v>82</v>
      </c>
      <c r="AM87">
        <f t="shared" si="53"/>
        <v>1685.1632778307132</v>
      </c>
      <c r="AN87">
        <f t="shared" si="54"/>
        <v>86.33604995149402</v>
      </c>
      <c r="AO87">
        <f t="shared" si="55"/>
        <v>913.2868734311794</v>
      </c>
      <c r="AP87">
        <f t="shared" si="56"/>
        <v>82.6234029551564</v>
      </c>
      <c r="AQ87">
        <f t="shared" si="57"/>
        <v>85.92254719961001</v>
      </c>
      <c r="AS87">
        <f t="shared" si="58"/>
        <v>17404.25809377153</v>
      </c>
      <c r="AT87">
        <f t="shared" si="59"/>
        <v>8710.62844064113</v>
      </c>
      <c r="AU87">
        <f t="shared" si="60"/>
        <v>9493.231687511743</v>
      </c>
      <c r="AW87">
        <f t="shared" si="61"/>
        <v>0.6152611843915183</v>
      </c>
      <c r="AX87">
        <f t="shared" si="62"/>
        <v>61.52611843915183</v>
      </c>
    </row>
    <row r="88" spans="1:50" ht="12.75">
      <c r="A88">
        <f t="shared" si="20"/>
        <v>0.6736201740535467</v>
      </c>
      <c r="B88">
        <f t="shared" si="21"/>
        <v>0.5438243041504791</v>
      </c>
      <c r="C88">
        <f t="shared" si="22"/>
        <v>0.00011033866085956801</v>
      </c>
      <c r="D88">
        <f t="shared" si="23"/>
        <v>0.9999997971060918</v>
      </c>
      <c r="E88">
        <f t="shared" si="24"/>
        <v>2.0289390822991749E-07</v>
      </c>
      <c r="F88">
        <f t="shared" si="25"/>
        <v>2.3848719313639193E-05</v>
      </c>
      <c r="G88">
        <f t="shared" si="26"/>
        <v>88</v>
      </c>
      <c r="H88">
        <f t="shared" si="27"/>
        <v>41930.97276414735</v>
      </c>
      <c r="I88">
        <f t="shared" si="28"/>
        <v>0.6821277129935468</v>
      </c>
      <c r="J88">
        <f t="shared" si="29"/>
        <v>96.75049327155398</v>
      </c>
      <c r="K88">
        <f t="shared" si="30"/>
        <v>88</v>
      </c>
      <c r="L88">
        <f t="shared" si="31"/>
        <v>1.0082388508616492E-06</v>
      </c>
      <c r="M88">
        <f t="shared" si="32"/>
        <v>0.6736201740535467</v>
      </c>
      <c r="N88">
        <f t="shared" si="32"/>
        <v>0.5438243041504791</v>
      </c>
      <c r="O88">
        <f t="shared" si="33"/>
        <v>0.9999997971060918</v>
      </c>
      <c r="P88">
        <f t="shared" si="34"/>
        <v>2.6126942599608352E-06</v>
      </c>
      <c r="Q88">
        <f t="shared" si="35"/>
        <v>1.1820325131688344E-06</v>
      </c>
      <c r="R88">
        <f t="shared" si="36"/>
        <v>99.99999881796748</v>
      </c>
      <c r="S88">
        <f t="shared" si="37"/>
        <v>2.6126942596525402E-06</v>
      </c>
      <c r="T88">
        <f t="shared" si="38"/>
        <v>0.8319210827034452</v>
      </c>
      <c r="U88">
        <f t="shared" si="39"/>
        <v>0.0018388288082641236</v>
      </c>
      <c r="V88">
        <f t="shared" si="40"/>
        <v>0.00016716625529673848</v>
      </c>
      <c r="X88">
        <f>MIN(X87+($P$90-SUM($P$51:$P88))*(1/L88-1/L87)*$X$50/$P$90,1)</f>
        <v>0.0009783782966324025</v>
      </c>
      <c r="Y88">
        <f t="shared" si="41"/>
        <v>96.75049327155398</v>
      </c>
      <c r="Z88">
        <f t="shared" si="42"/>
        <v>0.0946585828053677</v>
      </c>
      <c r="AA88">
        <f t="shared" si="43"/>
        <v>48.42257592717967</v>
      </c>
      <c r="AC88">
        <f t="shared" si="44"/>
        <v>3811.906614922486</v>
      </c>
      <c r="AD88">
        <f t="shared" si="45"/>
        <v>90166.22482995894</v>
      </c>
      <c r="AE88">
        <f t="shared" si="46"/>
        <v>96.75049327155398</v>
      </c>
      <c r="AF88">
        <f t="shared" si="47"/>
        <v>90.20516882836162</v>
      </c>
      <c r="AG88">
        <f t="shared" si="48"/>
        <v>93.4778310499578</v>
      </c>
      <c r="AI88">
        <f t="shared" si="49"/>
        <v>3811.906614922486</v>
      </c>
      <c r="AJ88">
        <f t="shared" si="50"/>
        <v>3501.6495367247426</v>
      </c>
      <c r="AK88">
        <f t="shared" si="51"/>
        <v>89.92408972947763</v>
      </c>
      <c r="AL88">
        <f t="shared" si="52"/>
        <v>85</v>
      </c>
      <c r="AM88">
        <f t="shared" si="53"/>
        <v>5432.454939965904</v>
      </c>
      <c r="AN88">
        <f t="shared" si="54"/>
        <v>91.67331345715505</v>
      </c>
      <c r="AO88">
        <f t="shared" si="55"/>
        <v>2382.469423078725</v>
      </c>
      <c r="AP88">
        <f t="shared" si="56"/>
        <v>88.14525319453627</v>
      </c>
      <c r="AQ88">
        <f t="shared" si="57"/>
        <v>90.20516882836162</v>
      </c>
      <c r="AS88">
        <f t="shared" si="58"/>
        <v>41930.97276414735</v>
      </c>
      <c r="AT88">
        <f t="shared" si="59"/>
        <v>20985.998558928237</v>
      </c>
      <c r="AU88">
        <f t="shared" si="60"/>
        <v>22871.43968953492</v>
      </c>
      <c r="AW88">
        <f t="shared" si="61"/>
        <v>0.6260326035218198</v>
      </c>
      <c r="AX88">
        <f t="shared" si="62"/>
        <v>62.60326035218198</v>
      </c>
    </row>
    <row r="89" spans="1:50" ht="12.75">
      <c r="A89">
        <f t="shared" si="20"/>
        <v>0.686810087026773</v>
      </c>
      <c r="B89">
        <f t="shared" si="21"/>
        <v>0.5715670800668265</v>
      </c>
      <c r="C89">
        <f t="shared" si="22"/>
        <v>1.379233260744696E-05</v>
      </c>
      <c r="D89">
        <f t="shared" si="23"/>
        <v>0.9999999758692676</v>
      </c>
      <c r="E89">
        <f t="shared" si="24"/>
        <v>2.4130732412253053E-08</v>
      </c>
      <c r="F89">
        <f t="shared" si="25"/>
        <v>5.5783555076783585E-06</v>
      </c>
      <c r="G89">
        <f t="shared" si="26"/>
        <v>89</v>
      </c>
      <c r="H89">
        <f t="shared" si="27"/>
        <v>179264.30085417547</v>
      </c>
      <c r="I89">
        <f t="shared" si="28"/>
        <v>0.6911358659017548</v>
      </c>
      <c r="J89">
        <f t="shared" si="29"/>
        <v>98.38833925486452</v>
      </c>
      <c r="K89">
        <f t="shared" si="30"/>
        <v>89</v>
      </c>
      <c r="L89">
        <f t="shared" si="31"/>
        <v>2.3583298846335985E-07</v>
      </c>
      <c r="M89">
        <f t="shared" si="32"/>
        <v>0.686810087026773</v>
      </c>
      <c r="N89">
        <f t="shared" si="32"/>
        <v>0.5715670800668265</v>
      </c>
      <c r="O89">
        <f t="shared" si="33"/>
        <v>0.9999999758692676</v>
      </c>
      <c r="P89">
        <f t="shared" si="34"/>
        <v>1.3513826647770931E-06</v>
      </c>
      <c r="Q89">
        <f t="shared" si="35"/>
        <v>6.113911880080484E-07</v>
      </c>
      <c r="R89">
        <v>100</v>
      </c>
      <c r="S89">
        <f t="shared" si="37"/>
        <v>1.351382663808802E-06</v>
      </c>
      <c r="T89">
        <f t="shared" si="38"/>
        <v>0.7915413615708498</v>
      </c>
      <c r="U89">
        <f t="shared" si="39"/>
        <v>0.001749575877869575</v>
      </c>
      <c r="V89">
        <f t="shared" si="40"/>
        <v>0.00015905235253359774</v>
      </c>
      <c r="X89">
        <f>MIN(X88+($P$90-SUM($P$51:$P89))*(1/L89-1/L88)*$X$50/$P$90,1)</f>
        <v>0.0009783782966324025</v>
      </c>
      <c r="Y89">
        <f t="shared" si="41"/>
        <v>98.38833925486452</v>
      </c>
      <c r="Z89">
        <f t="shared" si="42"/>
        <v>0.09626101576866529</v>
      </c>
      <c r="AA89">
        <f t="shared" si="43"/>
        <v>49.24230013531659</v>
      </c>
      <c r="AC89">
        <f t="shared" si="44"/>
        <v>16296.754623106859</v>
      </c>
      <c r="AD89">
        <f t="shared" si="45"/>
        <v>385480.8078438737</v>
      </c>
      <c r="AE89">
        <f t="shared" si="46"/>
        <v>98.38833925486452</v>
      </c>
      <c r="AF89">
        <f t="shared" si="47"/>
        <v>94.85945675642857</v>
      </c>
      <c r="AG89">
        <f t="shared" si="48"/>
        <v>96.62389800564654</v>
      </c>
      <c r="AI89">
        <f t="shared" si="49"/>
        <v>16296.754623106859</v>
      </c>
      <c r="AJ89">
        <f t="shared" si="50"/>
        <v>9125.159693214158</v>
      </c>
      <c r="AK89">
        <f t="shared" si="51"/>
        <v>93.39365437051258</v>
      </c>
      <c r="AL89">
        <f t="shared" si="52"/>
        <v>87</v>
      </c>
      <c r="AM89">
        <f t="shared" si="53"/>
        <v>17404.25809377153</v>
      </c>
      <c r="AN89">
        <f t="shared" si="54"/>
        <v>95.08581940596193</v>
      </c>
      <c r="AO89">
        <f t="shared" si="55"/>
        <v>5432.454939965904</v>
      </c>
      <c r="AP89">
        <f t="shared" si="56"/>
        <v>91.67331345715505</v>
      </c>
      <c r="AQ89">
        <f t="shared" si="57"/>
        <v>94.85945675642857</v>
      </c>
      <c r="AS89">
        <f t="shared" si="58"/>
        <v>179264.30085417547</v>
      </c>
      <c r="AT89">
        <f t="shared" si="59"/>
        <v>89719.84457774609</v>
      </c>
      <c r="AU89">
        <f t="shared" si="60"/>
        <v>97780.52773864116</v>
      </c>
      <c r="AW89">
        <f t="shared" si="61"/>
        <v>0.6366304304726527</v>
      </c>
      <c r="AX89">
        <f t="shared" si="62"/>
        <v>63.66304304726527</v>
      </c>
    </row>
    <row r="90" spans="16:37" ht="12.75">
      <c r="P90">
        <f>SUM(P51:P89)</f>
        <v>221.0340435523751</v>
      </c>
      <c r="AK90" s="2"/>
    </row>
    <row r="91" ht="12.75">
      <c r="AK91" s="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32"/>
  <sheetViews>
    <sheetView zoomScalePageLayoutView="0" workbookViewId="0" topLeftCell="A1">
      <selection activeCell="AZ373" sqref="AZ373"/>
    </sheetView>
  </sheetViews>
  <sheetFormatPr defaultColWidth="9.140625" defaultRowHeight="12.75"/>
  <cols>
    <col min="2" max="2" width="24.28125" style="0" customWidth="1"/>
    <col min="11" max="11" width="10.421875" style="0" bestFit="1" customWidth="1"/>
    <col min="12" max="12" width="11.7109375" style="0" customWidth="1"/>
    <col min="14" max="14" width="11.28125" style="0" customWidth="1"/>
    <col min="15" max="15" width="10.28125" style="0" customWidth="1"/>
    <col min="17" max="17" width="12.00390625" style="0" customWidth="1"/>
  </cols>
  <sheetData>
    <row r="1" ht="18">
      <c r="B1" s="3" t="s">
        <v>100</v>
      </c>
    </row>
    <row r="2" ht="12.75">
      <c r="B2" t="s">
        <v>122</v>
      </c>
    </row>
    <row r="3" spans="2:22" ht="12.75">
      <c r="B3">
        <f>C22</f>
        <v>1000</v>
      </c>
      <c r="C3" t="s">
        <v>44</v>
      </c>
      <c r="D3" t="s">
        <v>43</v>
      </c>
      <c r="E3">
        <f>$C$8/$C$9*$C$22/$C$20</f>
        <v>100</v>
      </c>
      <c r="V3" t="s">
        <v>120</v>
      </c>
    </row>
    <row r="4" spans="22:23" ht="12.75">
      <c r="V4" t="s">
        <v>38</v>
      </c>
      <c r="W4" t="s">
        <v>121</v>
      </c>
    </row>
    <row r="5" spans="2:23" ht="14.25">
      <c r="B5" t="s">
        <v>0</v>
      </c>
      <c r="D5" t="s">
        <v>101</v>
      </c>
      <c r="E5">
        <f>$C$8/$C$9*$C$22/$C$21</f>
        <v>600</v>
      </c>
      <c r="V5">
        <v>0.01</v>
      </c>
      <c r="W5">
        <f>V5/(1-$C$16-$C$17)*100</f>
        <v>1.8181818181818183</v>
      </c>
    </row>
    <row r="6" spans="2:23" ht="14.25">
      <c r="B6" t="s">
        <v>1</v>
      </c>
      <c r="V6">
        <f>V5*10^0.2</f>
        <v>0.015848931924611138</v>
      </c>
      <c r="W6">
        <f aca="true" t="shared" si="0" ref="W6:W15">V6/(1-$C$16-$C$17)*100</f>
        <v>2.8816239862929347</v>
      </c>
    </row>
    <row r="7" spans="2:23" ht="15">
      <c r="B7" s="6" t="s">
        <v>89</v>
      </c>
      <c r="V7">
        <f aca="true" t="shared" si="1" ref="V7:V15">V6*10^0.2</f>
        <v>0.025118864315095808</v>
      </c>
      <c r="W7">
        <f t="shared" si="0"/>
        <v>4.567066239108329</v>
      </c>
    </row>
    <row r="8" spans="2:23" ht="15">
      <c r="B8" s="4" t="s">
        <v>2</v>
      </c>
      <c r="C8" s="4">
        <v>0.6</v>
      </c>
      <c r="V8">
        <f t="shared" si="1"/>
        <v>0.03981071705534974</v>
      </c>
      <c r="W8">
        <f t="shared" si="0"/>
        <v>7.238312191881772</v>
      </c>
    </row>
    <row r="9" spans="2:23" ht="15">
      <c r="B9" s="4" t="s">
        <v>3</v>
      </c>
      <c r="C9" s="4">
        <v>1</v>
      </c>
      <c r="V9">
        <f t="shared" si="1"/>
        <v>0.06309573444801936</v>
      </c>
      <c r="W9">
        <f t="shared" si="0"/>
        <v>11.471951717821703</v>
      </c>
    </row>
    <row r="10" spans="2:23" ht="15">
      <c r="B10" s="4" t="s">
        <v>94</v>
      </c>
      <c r="C10" s="4">
        <v>1</v>
      </c>
      <c r="V10">
        <f t="shared" si="1"/>
        <v>0.10000000000000006</v>
      </c>
      <c r="W10">
        <f t="shared" si="0"/>
        <v>18.181818181818198</v>
      </c>
    </row>
    <row r="11" spans="2:23" ht="15">
      <c r="B11" s="4" t="s">
        <v>95</v>
      </c>
      <c r="C11" s="4">
        <v>0.1</v>
      </c>
      <c r="V11">
        <f t="shared" si="1"/>
        <v>0.15848931924611145</v>
      </c>
      <c r="W11">
        <f t="shared" si="0"/>
        <v>28.81623986292936</v>
      </c>
    </row>
    <row r="12" spans="2:23" ht="15">
      <c r="B12" s="4" t="s">
        <v>18</v>
      </c>
      <c r="C12" s="4">
        <v>0.33</v>
      </c>
      <c r="V12">
        <f t="shared" si="1"/>
        <v>0.2511886431509582</v>
      </c>
      <c r="W12">
        <f t="shared" si="0"/>
        <v>45.67066239108331</v>
      </c>
    </row>
    <row r="13" spans="2:23" ht="15">
      <c r="B13" s="4" t="s">
        <v>19</v>
      </c>
      <c r="C13" s="4">
        <v>0.3</v>
      </c>
      <c r="V13">
        <f t="shared" si="1"/>
        <v>0.39810717055349754</v>
      </c>
      <c r="W13">
        <f t="shared" si="0"/>
        <v>72.38312191881774</v>
      </c>
    </row>
    <row r="14" spans="2:23" ht="15">
      <c r="B14" s="4" t="s">
        <v>4</v>
      </c>
      <c r="C14" s="4">
        <v>2</v>
      </c>
      <c r="V14">
        <f t="shared" si="1"/>
        <v>0.6309573444801937</v>
      </c>
      <c r="W14">
        <f t="shared" si="0"/>
        <v>114.71951717821705</v>
      </c>
    </row>
    <row r="15" spans="2:23" ht="15">
      <c r="B15" s="4" t="s">
        <v>5</v>
      </c>
      <c r="C15" s="4">
        <v>2</v>
      </c>
      <c r="V15">
        <f t="shared" si="1"/>
        <v>1.0000000000000007</v>
      </c>
      <c r="W15">
        <f t="shared" si="0"/>
        <v>181.81818181818196</v>
      </c>
    </row>
    <row r="16" spans="2:3" ht="15">
      <c r="B16" s="4" t="s">
        <v>6</v>
      </c>
      <c r="C16" s="4">
        <v>0.3</v>
      </c>
    </row>
    <row r="17" spans="2:3" ht="15">
      <c r="B17" s="4" t="s">
        <v>7</v>
      </c>
      <c r="C17" s="4">
        <v>0.15</v>
      </c>
    </row>
    <row r="18" spans="2:3" ht="15">
      <c r="B18" s="4" t="s">
        <v>90</v>
      </c>
      <c r="C18" s="4">
        <v>1</v>
      </c>
    </row>
    <row r="19" spans="2:3" ht="15">
      <c r="B19" s="4" t="s">
        <v>91</v>
      </c>
      <c r="C19" s="4">
        <v>1</v>
      </c>
    </row>
    <row r="20" spans="2:3" ht="15">
      <c r="B20" s="4" t="s">
        <v>96</v>
      </c>
      <c r="C20" s="7">
        <v>6</v>
      </c>
    </row>
    <row r="21" spans="2:3" ht="15">
      <c r="B21" s="4" t="s">
        <v>92</v>
      </c>
      <c r="C21" s="4">
        <v>1</v>
      </c>
    </row>
    <row r="22" spans="2:3" ht="15">
      <c r="B22" s="4" t="s">
        <v>93</v>
      </c>
      <c r="C22" s="7">
        <v>1000</v>
      </c>
    </row>
    <row r="23" spans="2:3" ht="15">
      <c r="B23" s="4" t="s">
        <v>48</v>
      </c>
      <c r="C23" s="4">
        <f>C17</f>
        <v>0.15</v>
      </c>
    </row>
    <row r="24" spans="2:3" ht="15">
      <c r="B24" s="4" t="s">
        <v>49</v>
      </c>
      <c r="C24" s="4">
        <v>0</v>
      </c>
    </row>
    <row r="25" spans="2:3" ht="12.75">
      <c r="B25" t="s">
        <v>50</v>
      </c>
      <c r="C25">
        <f>$C$9/$C$8*$C$21/$C$22*(1-$C$16-$C$17)^($C$14-$C$15)</f>
        <v>0.0016666666666666668</v>
      </c>
    </row>
    <row r="26" spans="1:3" ht="15">
      <c r="A26" s="4" t="s">
        <v>102</v>
      </c>
      <c r="B26" s="4"/>
      <c r="C26" s="7">
        <v>1.5</v>
      </c>
    </row>
    <row r="28" spans="2:17" ht="12.75">
      <c r="B28" t="s">
        <v>8</v>
      </c>
      <c r="C28" t="s">
        <v>9</v>
      </c>
      <c r="D28" t="s">
        <v>10</v>
      </c>
      <c r="E28" t="s">
        <v>12</v>
      </c>
      <c r="F28" t="s">
        <v>11</v>
      </c>
      <c r="G28" t="s">
        <v>13</v>
      </c>
      <c r="H28" t="s">
        <v>85</v>
      </c>
      <c r="I28" t="s">
        <v>51</v>
      </c>
      <c r="J28" t="s">
        <v>52</v>
      </c>
      <c r="K28" t="s">
        <v>86</v>
      </c>
      <c r="L28" s="11" t="s">
        <v>53</v>
      </c>
      <c r="M28" s="11" t="s">
        <v>54</v>
      </c>
      <c r="N28" s="11" t="s">
        <v>14</v>
      </c>
      <c r="O28" s="11" t="s">
        <v>15</v>
      </c>
      <c r="P28" s="11" t="s">
        <v>16</v>
      </c>
      <c r="Q28" s="11" t="s">
        <v>84</v>
      </c>
    </row>
    <row r="29" spans="2:17" ht="12.75">
      <c r="B29">
        <f>$C$23+(1-$C$16-$C$17)/(2+LOG($C$22))</f>
        <v>0.26</v>
      </c>
      <c r="C29">
        <f aca="true" t="shared" si="2" ref="C29:C47">$C$8*(($B29-$C$17)/(1-$C$16-$C$17))^$C$14</f>
        <v>0.024000000000000007</v>
      </c>
      <c r="D29">
        <f aca="true" t="shared" si="3" ref="D29:D47">$C$9*((1-$B29-$C$16)/(1-$C$16-$C$17))^$C$15</f>
        <v>0.6400000000000002</v>
      </c>
      <c r="E29">
        <f>(C29/$C$21)/(C29/$C$21+D29/$C$22)</f>
        <v>0.974025974025974</v>
      </c>
      <c r="F29">
        <f aca="true" t="shared" si="4" ref="F29:F47">1-E29</f>
        <v>0.025974025974025983</v>
      </c>
      <c r="G29">
        <f aca="true" t="shared" si="5" ref="G29:G47">$C$25*$E29^2*(1-$C$16-$B29)^$C$15/($B29-$C$17)^$C$14*($C$14/($B29-$C$17)+$C$15/(1-$C$16-$B29))</f>
        <v>0.5749858170165134</v>
      </c>
      <c r="H29">
        <f>IF(J29&gt;1-C16,B29,$C$23)</f>
        <v>0.15</v>
      </c>
      <c r="I29">
        <f aca="true" t="shared" si="6" ref="I29:I47">(E29-$C$24)/(B29-$C$23)</f>
        <v>8.854781582054308</v>
      </c>
      <c r="J29">
        <f aca="true" t="shared" si="7" ref="J29:J47">1-$C$16-((E29-$C$24)/(B29-$C$23)/$C$25/E29^2/($C$14/(B29-$C$17)+$C$15/(1-$C$16-B29))*(B29-$C$17)^$C$14)^(1/$C$15)</f>
        <v>-1.0266846845906756</v>
      </c>
      <c r="K29">
        <f>IF(J29&lt;$C$23,B29,1-C16)</f>
        <v>0.26</v>
      </c>
      <c r="L29" s="11">
        <f>IF(($T$47=TRUE),B47,T46)</f>
        <v>0.17252700203787863</v>
      </c>
      <c r="M29" s="11">
        <f>IF(($T$47=TRUE),E47,O47)</f>
        <v>0.5225256581553069</v>
      </c>
      <c r="N29" s="11">
        <f>IF(($T$47=TRUE),$C$17+1/$G$47,$C$17+1/$Q$47)</f>
        <v>0.19329654940854357</v>
      </c>
      <c r="O29" s="11">
        <f>IF(($T$47=TRUE),1/$G$47,1/$Q$47)</f>
        <v>0.043296549408543564</v>
      </c>
      <c r="P29" s="11">
        <f>L29+(1-M29)*O29</f>
        <v>0.1931999934708692</v>
      </c>
      <c r="Q29" s="11">
        <f>100*(P29-$C$17)/(1-$C$16-$C$17)</f>
        <v>7.8545442674307635</v>
      </c>
    </row>
    <row r="30" spans="2:11" ht="12.75">
      <c r="B30">
        <f>H30+(MAX(J29,K30)-H30)/2</f>
        <v>0.20500000000000002</v>
      </c>
      <c r="C30">
        <f t="shared" si="2"/>
        <v>0.006000000000000005</v>
      </c>
      <c r="D30">
        <f t="shared" si="3"/>
        <v>0.81</v>
      </c>
      <c r="E30">
        <f aca="true" t="shared" si="8" ref="E30:E47">C30/$C$21/(C30/$C$21+D30/$C$22)</f>
        <v>0.881057268722467</v>
      </c>
      <c r="F30">
        <f t="shared" si="4"/>
        <v>0.11894273127753296</v>
      </c>
      <c r="G30">
        <f t="shared" si="5"/>
        <v>4.23415587692014</v>
      </c>
      <c r="H30">
        <f>IF(J29&gt;B29,B29,H29)</f>
        <v>0.15</v>
      </c>
      <c r="I30">
        <f t="shared" si="6"/>
        <v>16.019223067681214</v>
      </c>
      <c r="J30">
        <f t="shared" si="7"/>
        <v>-0.2628142344190809</v>
      </c>
      <c r="K30">
        <f>IF(J29&lt;B29,B29,K29)</f>
        <v>0.26</v>
      </c>
    </row>
    <row r="31" spans="2:20" ht="12.75">
      <c r="B31">
        <f>H31+(MAX(J30,K31)-H31)/2</f>
        <v>0.1775</v>
      </c>
      <c r="C31">
        <f t="shared" si="2"/>
        <v>0.0015000000000000002</v>
      </c>
      <c r="D31">
        <f t="shared" si="3"/>
        <v>0.9025000000000001</v>
      </c>
      <c r="E31">
        <f t="shared" si="8"/>
        <v>0.6243496357960459</v>
      </c>
      <c r="F31">
        <f t="shared" si="4"/>
        <v>0.37565036420395415</v>
      </c>
      <c r="G31">
        <f t="shared" si="5"/>
        <v>17.954998513101685</v>
      </c>
      <c r="H31">
        <f aca="true" t="shared" si="9" ref="H31:H47">IF(J30&gt;B30,B30,H30)</f>
        <v>0.15</v>
      </c>
      <c r="I31">
        <f t="shared" si="6"/>
        <v>22.703623119856214</v>
      </c>
      <c r="J31">
        <f t="shared" si="7"/>
        <v>0.11245492194215434</v>
      </c>
      <c r="K31">
        <f aca="true" t="shared" si="10" ref="K31:K47">IF(J30&lt;B30,B30,K30)</f>
        <v>0.20500000000000002</v>
      </c>
      <c r="L31" t="s">
        <v>8</v>
      </c>
      <c r="M31" t="s">
        <v>9</v>
      </c>
      <c r="N31" t="s">
        <v>10</v>
      </c>
      <c r="O31" t="s">
        <v>12</v>
      </c>
      <c r="P31" t="s">
        <v>11</v>
      </c>
      <c r="Q31" t="s">
        <v>13</v>
      </c>
      <c r="S31" t="s">
        <v>51</v>
      </c>
      <c r="T31" t="s">
        <v>52</v>
      </c>
    </row>
    <row r="32" spans="2:20" ht="12.75">
      <c r="B32">
        <f aca="true" t="shared" si="11" ref="B32:B46">H32+(MAX(J31,K32)-H32)/2</f>
        <v>0.16375</v>
      </c>
      <c r="C32">
        <f t="shared" si="2"/>
        <v>0.00037500000000000077</v>
      </c>
      <c r="D32">
        <f t="shared" si="3"/>
        <v>0.9506249999999999</v>
      </c>
      <c r="E32">
        <f t="shared" si="8"/>
        <v>0.28288543140028327</v>
      </c>
      <c r="F32">
        <f t="shared" si="4"/>
        <v>0.7171145685997167</v>
      </c>
      <c r="G32">
        <f t="shared" si="5"/>
        <v>30.263685087441857</v>
      </c>
      <c r="H32">
        <f t="shared" si="9"/>
        <v>0.15</v>
      </c>
      <c r="I32">
        <f t="shared" si="6"/>
        <v>20.573485920020584</v>
      </c>
      <c r="J32">
        <f t="shared" si="7"/>
        <v>0.25785945478982575</v>
      </c>
      <c r="K32">
        <f t="shared" si="10"/>
        <v>0.1775</v>
      </c>
      <c r="L32">
        <f>J29</f>
        <v>-1.0266846845906756</v>
      </c>
      <c r="M32">
        <f>$C$8*(($L32-$C$17)/(1-$C$16-$C$17))^$C$14</f>
        <v>2.7462879608930737</v>
      </c>
      <c r="N32">
        <f>$C$9*((1-$L32-$C$16)/(1-$C$16-$C$17))^$C$15</f>
        <v>9.856000000000003</v>
      </c>
      <c r="O32">
        <f>M32/$C$21/(M32/$C$21+N32/$C$22)</f>
        <v>0.9964239894069951</v>
      </c>
      <c r="P32">
        <f>1-O32</f>
        <v>0.0035760105930049413</v>
      </c>
      <c r="Q32">
        <f>$C$25*$O32^2*(1-$C$16-$L32)^$C$15/($L32-$C$17)^$C$14*($C$14/($L32-$C$17)+$C$15/(1-$C$16-$L32))</f>
        <v>-0.0019291345488757466</v>
      </c>
      <c r="S32">
        <f aca="true" t="shared" si="12" ref="S32:S46">(O32-$C$24)/(L32-$C$23)</f>
        <v>-0.8468062875770441</v>
      </c>
      <c r="T32">
        <f aca="true" t="shared" si="13" ref="T32:T45">1-$C$16-((O32-$C$24)/(L32-$C$23)/$C$25/O32^2/($C$14/(L32-$C$17)+$C$15/(1-$C$16-L32))*(L32-$C$17)^$C$14)^(1/$C$15)</f>
        <v>-35.47627234245281</v>
      </c>
    </row>
    <row r="33" spans="2:20" ht="12.75">
      <c r="B33">
        <f t="shared" si="11"/>
        <v>0.21080472739491288</v>
      </c>
      <c r="C33">
        <f t="shared" si="2"/>
        <v>0.007333318757493561</v>
      </c>
      <c r="D33">
        <f t="shared" si="3"/>
        <v>0.7911140983112912</v>
      </c>
      <c r="E33">
        <f t="shared" si="8"/>
        <v>0.902625313993943</v>
      </c>
      <c r="F33">
        <f t="shared" si="4"/>
        <v>0.09737468600605703</v>
      </c>
      <c r="G33">
        <f t="shared" si="5"/>
        <v>3.2503240941422913</v>
      </c>
      <c r="H33">
        <f t="shared" si="9"/>
        <v>0.16375</v>
      </c>
      <c r="I33">
        <f t="shared" si="6"/>
        <v>14.84465686576632</v>
      </c>
      <c r="J33">
        <f t="shared" si="7"/>
        <v>-0.3454517636197876</v>
      </c>
      <c r="K33">
        <f t="shared" si="10"/>
        <v>0.1775</v>
      </c>
      <c r="L33">
        <f>T32</f>
        <v>-35.47627234245281</v>
      </c>
      <c r="M33">
        <f aca="true" t="shared" si="14" ref="M33:M47">$C$8*(($L33-$C$17)/(1-$C$16-$C$17))^$C$14</f>
        <v>2517.4835325989116</v>
      </c>
      <c r="N33">
        <f aca="true" t="shared" si="15" ref="N33:N47">$C$9*((1-$L33-$C$16)/(1-$C$16-$C$17))^$C$15</f>
        <v>4326.355968910138</v>
      </c>
      <c r="O33">
        <f aca="true" t="shared" si="16" ref="O33:O47">M33/$C$21/(M33/$C$21+N33/$C$22)</f>
        <v>0.9982844242190805</v>
      </c>
      <c r="P33">
        <f aca="true" t="shared" si="17" ref="P33:P47">1-O33</f>
        <v>0.0017155757809195205</v>
      </c>
      <c r="Q33">
        <f aca="true" t="shared" si="18" ref="Q33:Q47">$C$25*$O33^2*(1-$C$16-$L33)^$C$15/($L33-$C$17)^$C$14*($C$14/($L33-$C$17)+$C$15/(1-$C$16-$L33))</f>
        <v>-1.4617149500466367E-06</v>
      </c>
      <c r="S33">
        <f t="shared" si="12"/>
        <v>-0.028021018158262648</v>
      </c>
      <c r="T33">
        <f t="shared" si="13"/>
        <v>-5008.108477502194</v>
      </c>
    </row>
    <row r="34" spans="2:20" ht="12.75">
      <c r="B34">
        <f t="shared" si="11"/>
        <v>0.18727736369745646</v>
      </c>
      <c r="C34">
        <f t="shared" si="2"/>
        <v>0.0027562350629403865</v>
      </c>
      <c r="D34">
        <f t="shared" si="3"/>
        <v>0.8690396752959679</v>
      </c>
      <c r="E34">
        <f t="shared" si="8"/>
        <v>0.7602830852707335</v>
      </c>
      <c r="F34">
        <f t="shared" si="4"/>
        <v>0.23971691472926648</v>
      </c>
      <c r="G34">
        <f t="shared" si="5"/>
        <v>10.489118951604585</v>
      </c>
      <c r="H34">
        <f t="shared" si="9"/>
        <v>0.16375</v>
      </c>
      <c r="I34">
        <f t="shared" si="6"/>
        <v>20.39530186311458</v>
      </c>
      <c r="J34">
        <f t="shared" si="7"/>
        <v>-0.014953925651945976</v>
      </c>
      <c r="K34">
        <f t="shared" si="10"/>
        <v>0.21080472739491288</v>
      </c>
      <c r="L34">
        <f aca="true" t="shared" si="19" ref="L34:L47">T33</f>
        <v>-5008.108477502194</v>
      </c>
      <c r="M34">
        <f t="shared" si="14"/>
        <v>49750716.64953241</v>
      </c>
      <c r="N34">
        <f t="shared" si="15"/>
        <v>82936073.93156314</v>
      </c>
      <c r="O34">
        <f t="shared" si="16"/>
        <v>0.9983357416244042</v>
      </c>
      <c r="P34">
        <f t="shared" si="17"/>
        <v>0.0016642583755958062</v>
      </c>
      <c r="Q34">
        <f t="shared" si="18"/>
        <v>-7.28565992078051E-11</v>
      </c>
      <c r="S34">
        <f t="shared" si="12"/>
        <v>-0.0001993379028077464</v>
      </c>
      <c r="T34">
        <f t="shared" si="13"/>
        <v>-8285045.233012836</v>
      </c>
    </row>
    <row r="35" spans="2:20" ht="12.75">
      <c r="B35">
        <f t="shared" si="11"/>
        <v>0.17551368184872823</v>
      </c>
      <c r="C35">
        <f t="shared" si="2"/>
        <v>0.0012911364525185944</v>
      </c>
      <c r="D35">
        <f t="shared" si="3"/>
        <v>0.9093748691830651</v>
      </c>
      <c r="E35">
        <f t="shared" si="8"/>
        <v>0.5867438353010409</v>
      </c>
      <c r="F35">
        <f t="shared" si="4"/>
        <v>0.4132561646989591</v>
      </c>
      <c r="G35">
        <f t="shared" si="5"/>
        <v>19.93210939475221</v>
      </c>
      <c r="H35">
        <f t="shared" si="9"/>
        <v>0.16375</v>
      </c>
      <c r="I35">
        <f t="shared" si="6"/>
        <v>22.997223167548746</v>
      </c>
      <c r="J35">
        <f t="shared" si="7"/>
        <v>0.1366280337808683</v>
      </c>
      <c r="K35">
        <f t="shared" si="10"/>
        <v>0.18727736369745646</v>
      </c>
      <c r="L35">
        <f t="shared" si="19"/>
        <v>-8285045.233012836</v>
      </c>
      <c r="M35">
        <f t="shared" si="14"/>
        <v>136149375864956.69</v>
      </c>
      <c r="N35">
        <f t="shared" si="15"/>
        <v>226915656569033.28</v>
      </c>
      <c r="O35">
        <f t="shared" si="16"/>
        <v>0.9983361062686382</v>
      </c>
      <c r="P35">
        <f t="shared" si="17"/>
        <v>0.0016638937313617763</v>
      </c>
      <c r="Q35">
        <f t="shared" si="18"/>
        <v>-2.6619827460610913E-17</v>
      </c>
      <c r="S35">
        <f t="shared" si="12"/>
        <v>-1.204985682173289E-07</v>
      </c>
      <c r="T35">
        <f t="shared" si="13"/>
        <v>-557420896848.1509</v>
      </c>
    </row>
    <row r="36" spans="2:20" ht="12.75">
      <c r="B36">
        <f t="shared" si="11"/>
        <v>0.16963184092436412</v>
      </c>
      <c r="C36">
        <f t="shared" si="2"/>
        <v>0.0007644479565213978</v>
      </c>
      <c r="D36">
        <f t="shared" si="3"/>
        <v>0.929885567475303</v>
      </c>
      <c r="E36">
        <f t="shared" si="8"/>
        <v>0.4511791484348192</v>
      </c>
      <c r="F36">
        <f t="shared" si="4"/>
        <v>0.5488208515651808</v>
      </c>
      <c r="G36">
        <f t="shared" si="5"/>
        <v>26.159765059621744</v>
      </c>
      <c r="H36">
        <f t="shared" si="9"/>
        <v>0.16375</v>
      </c>
      <c r="I36">
        <f t="shared" si="6"/>
        <v>22.982009184624285</v>
      </c>
      <c r="J36">
        <f t="shared" si="7"/>
        <v>0.20288768694074483</v>
      </c>
      <c r="K36">
        <f t="shared" si="10"/>
        <v>0.17551368184872823</v>
      </c>
      <c r="L36">
        <f t="shared" si="19"/>
        <v>-557420896848.1509</v>
      </c>
      <c r="M36">
        <f t="shared" si="14"/>
        <v>6.163002768459455E+23</v>
      </c>
      <c r="N36">
        <f t="shared" si="15"/>
        <v>1.0271671280786026E+24</v>
      </c>
      <c r="O36">
        <f t="shared" si="16"/>
        <v>0.9983361064891815</v>
      </c>
      <c r="P36">
        <f t="shared" si="17"/>
        <v>0.001663893510818526</v>
      </c>
      <c r="Q36">
        <f t="shared" si="18"/>
        <v>-5.87996945251932E-27</v>
      </c>
      <c r="S36">
        <f t="shared" si="12"/>
        <v>-1.790991532850397E-12</v>
      </c>
      <c r="T36">
        <f t="shared" si="13"/>
        <v>-9.72842370104922E+18</v>
      </c>
    </row>
    <row r="37" spans="2:20" ht="12.75">
      <c r="B37">
        <f t="shared" si="11"/>
        <v>0.18625976393255447</v>
      </c>
      <c r="C37">
        <f t="shared" si="2"/>
        <v>0.0026078092174107357</v>
      </c>
      <c r="D37">
        <f t="shared" si="3"/>
        <v>0.8724926616682136</v>
      </c>
      <c r="E37">
        <f t="shared" si="8"/>
        <v>0.7493054648756171</v>
      </c>
      <c r="F37">
        <f t="shared" si="4"/>
        <v>0.2506945351243829</v>
      </c>
      <c r="G37">
        <f t="shared" si="5"/>
        <v>11.092460703118597</v>
      </c>
      <c r="H37">
        <f t="shared" si="9"/>
        <v>0.16963184092436412</v>
      </c>
      <c r="I37">
        <f t="shared" si="6"/>
        <v>20.664929486837643</v>
      </c>
      <c r="J37">
        <f t="shared" si="7"/>
        <v>-0.001207569097480654</v>
      </c>
      <c r="K37">
        <f t="shared" si="10"/>
        <v>0.17551368184872823</v>
      </c>
      <c r="L37">
        <f t="shared" si="19"/>
        <v>-9.72842370104922E+18</v>
      </c>
      <c r="M37">
        <f t="shared" si="14"/>
        <v>1.8772012107200573E+38</v>
      </c>
      <c r="N37">
        <f t="shared" si="15"/>
        <v>3.1286686845334287E+38</v>
      </c>
      <c r="O37">
        <f t="shared" si="16"/>
        <v>0.9983361064891847</v>
      </c>
      <c r="P37">
        <f t="shared" si="17"/>
        <v>0.0016638935108153063</v>
      </c>
      <c r="Q37">
        <f t="shared" si="18"/>
        <v>0</v>
      </c>
      <c r="S37">
        <f t="shared" si="12"/>
        <v>-1.0262054132999092E-19</v>
      </c>
      <c r="T37" t="e">
        <f t="shared" si="13"/>
        <v>#DIV/0!</v>
      </c>
    </row>
    <row r="38" spans="2:20" ht="12.75">
      <c r="B38">
        <f t="shared" si="11"/>
        <v>0.1779458024284593</v>
      </c>
      <c r="C38">
        <f t="shared" si="2"/>
        <v>0.0015490271868505445</v>
      </c>
      <c r="D38">
        <f t="shared" si="3"/>
        <v>0.9009606122382325</v>
      </c>
      <c r="E38">
        <f t="shared" si="8"/>
        <v>0.6322591432604985</v>
      </c>
      <c r="F38">
        <f t="shared" si="4"/>
        <v>0.3677408567395015</v>
      </c>
      <c r="G38">
        <f t="shared" si="5"/>
        <v>17.5306294805626</v>
      </c>
      <c r="H38">
        <f t="shared" si="9"/>
        <v>0.16963184092436412</v>
      </c>
      <c r="I38">
        <f t="shared" si="6"/>
        <v>22.624476247517638</v>
      </c>
      <c r="J38">
        <f t="shared" si="7"/>
        <v>0.10692979842924755</v>
      </c>
      <c r="K38">
        <f t="shared" si="10"/>
        <v>0.18625976393255447</v>
      </c>
      <c r="L38" t="e">
        <f t="shared" si="19"/>
        <v>#DIV/0!</v>
      </c>
      <c r="M38" t="e">
        <f t="shared" si="14"/>
        <v>#DIV/0!</v>
      </c>
      <c r="N38" t="e">
        <f t="shared" si="15"/>
        <v>#DIV/0!</v>
      </c>
      <c r="O38" t="e">
        <f t="shared" si="16"/>
        <v>#DIV/0!</v>
      </c>
      <c r="P38" t="e">
        <f t="shared" si="17"/>
        <v>#DIV/0!</v>
      </c>
      <c r="Q38" t="e">
        <f t="shared" si="18"/>
        <v>#DIV/0!</v>
      </c>
      <c r="S38" t="e">
        <f t="shared" si="12"/>
        <v>#DIV/0!</v>
      </c>
      <c r="T38" t="e">
        <f t="shared" si="13"/>
        <v>#DIV/0!</v>
      </c>
    </row>
    <row r="39" spans="2:20" ht="12.75">
      <c r="B39">
        <f t="shared" si="11"/>
        <v>0.17378882167641171</v>
      </c>
      <c r="C39">
        <f t="shared" si="2"/>
        <v>0.0011224622216570899</v>
      </c>
      <c r="D39">
        <f t="shared" si="3"/>
        <v>0.9153659642733862</v>
      </c>
      <c r="E39">
        <f t="shared" si="8"/>
        <v>0.5508129828641916</v>
      </c>
      <c r="F39">
        <f t="shared" si="4"/>
        <v>0.44918701713580844</v>
      </c>
      <c r="G39">
        <f t="shared" si="5"/>
        <v>21.741577318448186</v>
      </c>
      <c r="H39">
        <f t="shared" si="9"/>
        <v>0.16963184092436412</v>
      </c>
      <c r="I39">
        <f t="shared" si="6"/>
        <v>23.1542776837224</v>
      </c>
      <c r="J39">
        <f t="shared" si="7"/>
        <v>0.15696207129854967</v>
      </c>
      <c r="K39">
        <f t="shared" si="10"/>
        <v>0.1779458024284593</v>
      </c>
      <c r="L39" t="e">
        <f t="shared" si="19"/>
        <v>#DIV/0!</v>
      </c>
      <c r="M39" t="e">
        <f t="shared" si="14"/>
        <v>#DIV/0!</v>
      </c>
      <c r="N39" t="e">
        <f t="shared" si="15"/>
        <v>#DIV/0!</v>
      </c>
      <c r="O39" t="e">
        <f t="shared" si="16"/>
        <v>#DIV/0!</v>
      </c>
      <c r="P39" t="e">
        <f t="shared" si="17"/>
        <v>#DIV/0!</v>
      </c>
      <c r="Q39" t="e">
        <f t="shared" si="18"/>
        <v>#DIV/0!</v>
      </c>
      <c r="S39" t="e">
        <f t="shared" si="12"/>
        <v>#DIV/0!</v>
      </c>
      <c r="T39" t="e">
        <f t="shared" si="13"/>
        <v>#DIV/0!</v>
      </c>
    </row>
    <row r="40" spans="2:20" ht="12.75">
      <c r="B40">
        <f t="shared" si="11"/>
        <v>0.17171033130038793</v>
      </c>
      <c r="C40">
        <f t="shared" si="2"/>
        <v>0.0009348862515820251</v>
      </c>
      <c r="D40">
        <f t="shared" si="3"/>
        <v>0.9226114844784993</v>
      </c>
      <c r="E40">
        <f t="shared" si="8"/>
        <v>0.5033041136108082</v>
      </c>
      <c r="F40">
        <f t="shared" si="4"/>
        <v>0.4966958863891918</v>
      </c>
      <c r="G40">
        <f t="shared" si="5"/>
        <v>23.97591332068258</v>
      </c>
      <c r="H40">
        <f t="shared" si="9"/>
        <v>0.16963184092436412</v>
      </c>
      <c r="I40">
        <f t="shared" si="6"/>
        <v>23.18270074495891</v>
      </c>
      <c r="J40">
        <f t="shared" si="7"/>
        <v>0.18052272668742686</v>
      </c>
      <c r="K40">
        <f t="shared" si="10"/>
        <v>0.17378882167641171</v>
      </c>
      <c r="L40" t="e">
        <f t="shared" si="19"/>
        <v>#DIV/0!</v>
      </c>
      <c r="M40" t="e">
        <f t="shared" si="14"/>
        <v>#DIV/0!</v>
      </c>
      <c r="N40" t="e">
        <f t="shared" si="15"/>
        <v>#DIV/0!</v>
      </c>
      <c r="O40" t="e">
        <f t="shared" si="16"/>
        <v>#DIV/0!</v>
      </c>
      <c r="P40" t="e">
        <f t="shared" si="17"/>
        <v>#DIV/0!</v>
      </c>
      <c r="Q40" t="e">
        <f t="shared" si="18"/>
        <v>#DIV/0!</v>
      </c>
      <c r="S40" t="e">
        <f t="shared" si="12"/>
        <v>#DIV/0!</v>
      </c>
      <c r="T40" t="e">
        <f t="shared" si="13"/>
        <v>#DIV/0!</v>
      </c>
    </row>
    <row r="41" spans="2:20" ht="12.75">
      <c r="B41">
        <f t="shared" si="11"/>
        <v>0.1761165289939074</v>
      </c>
      <c r="C41">
        <f t="shared" si="2"/>
        <v>0.0013528722380620286</v>
      </c>
      <c r="D41">
        <f t="shared" si="3"/>
        <v>0.9072855907219558</v>
      </c>
      <c r="E41">
        <f t="shared" si="8"/>
        <v>0.5985742326631694</v>
      </c>
      <c r="F41">
        <f t="shared" si="4"/>
        <v>0.40142576733683055</v>
      </c>
      <c r="G41">
        <f t="shared" si="5"/>
        <v>19.318161650253614</v>
      </c>
      <c r="H41">
        <f t="shared" si="9"/>
        <v>0.17171033130038793</v>
      </c>
      <c r="I41">
        <f t="shared" si="6"/>
        <v>22.919363932427924</v>
      </c>
      <c r="J41">
        <f t="shared" si="7"/>
        <v>0.12937199919705955</v>
      </c>
      <c r="K41">
        <f t="shared" si="10"/>
        <v>0.17378882167641171</v>
      </c>
      <c r="L41" t="e">
        <f t="shared" si="19"/>
        <v>#DIV/0!</v>
      </c>
      <c r="M41" t="e">
        <f t="shared" si="14"/>
        <v>#DIV/0!</v>
      </c>
      <c r="N41" t="e">
        <f t="shared" si="15"/>
        <v>#DIV/0!</v>
      </c>
      <c r="O41" t="e">
        <f t="shared" si="16"/>
        <v>#DIV/0!</v>
      </c>
      <c r="P41" t="e">
        <f t="shared" si="17"/>
        <v>#DIV/0!</v>
      </c>
      <c r="Q41" t="e">
        <f t="shared" si="18"/>
        <v>#DIV/0!</v>
      </c>
      <c r="S41" t="e">
        <f t="shared" si="12"/>
        <v>#DIV/0!</v>
      </c>
      <c r="T41" t="e">
        <f t="shared" si="13"/>
        <v>#DIV/0!</v>
      </c>
    </row>
    <row r="42" spans="2:20" ht="12.75">
      <c r="B42">
        <f t="shared" si="11"/>
        <v>0.17391343014714766</v>
      </c>
      <c r="C42">
        <f t="shared" si="2"/>
        <v>0.0011342521812942369</v>
      </c>
      <c r="D42">
        <f t="shared" si="3"/>
        <v>0.9149324924943474</v>
      </c>
      <c r="E42">
        <f t="shared" si="8"/>
        <v>0.5535138905744414</v>
      </c>
      <c r="F42">
        <f t="shared" si="4"/>
        <v>0.44648610942555855</v>
      </c>
      <c r="G42">
        <f t="shared" si="5"/>
        <v>21.6087711673821</v>
      </c>
      <c r="H42">
        <f t="shared" si="9"/>
        <v>0.17171033130038793</v>
      </c>
      <c r="I42">
        <f t="shared" si="6"/>
        <v>23.14657023975555</v>
      </c>
      <c r="J42">
        <f t="shared" si="7"/>
        <v>0.15551552142615688</v>
      </c>
      <c r="K42">
        <f t="shared" si="10"/>
        <v>0.1761165289939074</v>
      </c>
      <c r="L42" t="e">
        <f t="shared" si="19"/>
        <v>#DIV/0!</v>
      </c>
      <c r="M42" t="e">
        <f t="shared" si="14"/>
        <v>#DIV/0!</v>
      </c>
      <c r="N42" t="e">
        <f t="shared" si="15"/>
        <v>#DIV/0!</v>
      </c>
      <c r="O42" t="e">
        <f t="shared" si="16"/>
        <v>#DIV/0!</v>
      </c>
      <c r="P42" t="e">
        <f t="shared" si="17"/>
        <v>#DIV/0!</v>
      </c>
      <c r="Q42" t="e">
        <f t="shared" si="18"/>
        <v>#DIV/0!</v>
      </c>
      <c r="S42" t="e">
        <f t="shared" si="12"/>
        <v>#DIV/0!</v>
      </c>
      <c r="T42" t="e">
        <f t="shared" si="13"/>
        <v>#DIV/0!</v>
      </c>
    </row>
    <row r="43" spans="2:25" ht="15.75">
      <c r="B43">
        <f t="shared" si="11"/>
        <v>0.1728118807237678</v>
      </c>
      <c r="C43">
        <f t="shared" si="2"/>
        <v>0.0010321624505561832</v>
      </c>
      <c r="D43">
        <f t="shared" si="3"/>
        <v>0.9187679772099535</v>
      </c>
      <c r="E43">
        <f t="shared" si="8"/>
        <v>0.5290616394445364</v>
      </c>
      <c r="F43">
        <f t="shared" si="4"/>
        <v>0.47093836055546356</v>
      </c>
      <c r="G43">
        <f t="shared" si="5"/>
        <v>22.789579902394195</v>
      </c>
      <c r="H43">
        <f t="shared" si="9"/>
        <v>0.17171033130038793</v>
      </c>
      <c r="I43">
        <f t="shared" si="6"/>
        <v>23.19237268732975</v>
      </c>
      <c r="J43">
        <f t="shared" si="7"/>
        <v>0.16817341234240513</v>
      </c>
      <c r="K43">
        <f t="shared" si="10"/>
        <v>0.17391343014714766</v>
      </c>
      <c r="L43" t="e">
        <f t="shared" si="19"/>
        <v>#DIV/0!</v>
      </c>
      <c r="M43" t="e">
        <f t="shared" si="14"/>
        <v>#DIV/0!</v>
      </c>
      <c r="N43" t="e">
        <f t="shared" si="15"/>
        <v>#DIV/0!</v>
      </c>
      <c r="O43" t="e">
        <f t="shared" si="16"/>
        <v>#DIV/0!</v>
      </c>
      <c r="P43" t="e">
        <f t="shared" si="17"/>
        <v>#DIV/0!</v>
      </c>
      <c r="Q43" t="e">
        <f t="shared" si="18"/>
        <v>#DIV/0!</v>
      </c>
      <c r="S43" t="e">
        <f t="shared" si="12"/>
        <v>#DIV/0!</v>
      </c>
      <c r="T43" t="e">
        <f t="shared" si="13"/>
        <v>#DIV/0!</v>
      </c>
      <c r="Y43" s="1"/>
    </row>
    <row r="44" spans="2:20" ht="12.75">
      <c r="B44">
        <f t="shared" si="11"/>
        <v>0.17226110601207786</v>
      </c>
      <c r="C44">
        <f t="shared" si="2"/>
        <v>0.0009829226595986173</v>
      </c>
      <c r="D44">
        <f t="shared" si="3"/>
        <v>0.9206887280251088</v>
      </c>
      <c r="E44">
        <f t="shared" si="8"/>
        <v>0.5163462805428988</v>
      </c>
      <c r="F44">
        <f t="shared" si="4"/>
        <v>0.4836537194571012</v>
      </c>
      <c r="G44">
        <f t="shared" si="5"/>
        <v>23.3831184536643</v>
      </c>
      <c r="H44">
        <f t="shared" si="9"/>
        <v>0.17171033130038793</v>
      </c>
      <c r="I44">
        <f t="shared" si="6"/>
        <v>23.194996702443834</v>
      </c>
      <c r="J44">
        <f t="shared" si="7"/>
        <v>0.1743882742184839</v>
      </c>
      <c r="K44">
        <f t="shared" si="10"/>
        <v>0.1728118807237678</v>
      </c>
      <c r="L44" t="e">
        <f t="shared" si="19"/>
        <v>#DIV/0!</v>
      </c>
      <c r="M44" t="e">
        <f t="shared" si="14"/>
        <v>#DIV/0!</v>
      </c>
      <c r="N44" t="e">
        <f t="shared" si="15"/>
        <v>#DIV/0!</v>
      </c>
      <c r="O44" t="e">
        <f t="shared" si="16"/>
        <v>#DIV/0!</v>
      </c>
      <c r="P44" t="e">
        <f t="shared" si="17"/>
        <v>#DIV/0!</v>
      </c>
      <c r="Q44" t="e">
        <f t="shared" si="18"/>
        <v>#DIV/0!</v>
      </c>
      <c r="S44" t="e">
        <f t="shared" si="12"/>
        <v>#DIV/0!</v>
      </c>
      <c r="T44" t="e">
        <f t="shared" si="13"/>
        <v>#DIV/0!</v>
      </c>
    </row>
    <row r="45" spans="2:33" ht="12.75">
      <c r="B45">
        <f t="shared" si="11"/>
        <v>0.1733246901152809</v>
      </c>
      <c r="C45">
        <f t="shared" si="2"/>
        <v>0.0010790899219316685</v>
      </c>
      <c r="D45">
        <f t="shared" si="3"/>
        <v>0.9169814282385615</v>
      </c>
      <c r="E45">
        <f t="shared" si="8"/>
        <v>0.5406068885461639</v>
      </c>
      <c r="F45">
        <f t="shared" si="4"/>
        <v>0.4593931114538361</v>
      </c>
      <c r="G45">
        <f t="shared" si="5"/>
        <v>22.238213589426568</v>
      </c>
      <c r="H45">
        <f t="shared" si="9"/>
        <v>0.17226110601207786</v>
      </c>
      <c r="I45">
        <f t="shared" si="6"/>
        <v>23.177452127948808</v>
      </c>
      <c r="J45">
        <f t="shared" si="7"/>
        <v>0.16231755501197387</v>
      </c>
      <c r="K45">
        <f t="shared" si="10"/>
        <v>0.1728118807237678</v>
      </c>
      <c r="L45" t="e">
        <f t="shared" si="19"/>
        <v>#DIV/0!</v>
      </c>
      <c r="M45" t="e">
        <f t="shared" si="14"/>
        <v>#DIV/0!</v>
      </c>
      <c r="N45" t="e">
        <f t="shared" si="15"/>
        <v>#DIV/0!</v>
      </c>
      <c r="O45" t="e">
        <f t="shared" si="16"/>
        <v>#DIV/0!</v>
      </c>
      <c r="P45" t="e">
        <f t="shared" si="17"/>
        <v>#DIV/0!</v>
      </c>
      <c r="Q45" t="e">
        <f t="shared" si="18"/>
        <v>#DIV/0!</v>
      </c>
      <c r="S45" t="e">
        <f t="shared" si="12"/>
        <v>#DIV/0!</v>
      </c>
      <c r="T45" t="e">
        <f t="shared" si="13"/>
        <v>#DIV/0!</v>
      </c>
      <c r="Y45" t="s">
        <v>39</v>
      </c>
      <c r="AA45" t="s">
        <v>39</v>
      </c>
      <c r="AD45" t="s">
        <v>41</v>
      </c>
      <c r="AG45" t="s">
        <v>41</v>
      </c>
    </row>
    <row r="46" spans="2:33" ht="12.75">
      <c r="B46">
        <f t="shared" si="11"/>
        <v>0.17279289806367937</v>
      </c>
      <c r="C46">
        <f t="shared" si="2"/>
        <v>0.001030445359619066</v>
      </c>
      <c r="D46">
        <f t="shared" si="3"/>
        <v>0.9188341432465922</v>
      </c>
      <c r="E46">
        <f t="shared" si="8"/>
        <v>0.5286288385550643</v>
      </c>
      <c r="F46">
        <f t="shared" si="4"/>
        <v>0.47137116144493574</v>
      </c>
      <c r="G46">
        <f t="shared" si="5"/>
        <v>22.810024172958904</v>
      </c>
      <c r="H46">
        <f t="shared" si="9"/>
        <v>0.17226110601207786</v>
      </c>
      <c r="I46">
        <f t="shared" si="6"/>
        <v>23.19269963293688</v>
      </c>
      <c r="J46">
        <f t="shared" si="7"/>
        <v>0.1683889115794699</v>
      </c>
      <c r="K46">
        <f t="shared" si="10"/>
        <v>0.1733246901152809</v>
      </c>
      <c r="L46" t="e">
        <f t="shared" si="19"/>
        <v>#DIV/0!</v>
      </c>
      <c r="M46" t="e">
        <f t="shared" si="14"/>
        <v>#DIV/0!</v>
      </c>
      <c r="N46" t="e">
        <f t="shared" si="15"/>
        <v>#DIV/0!</v>
      </c>
      <c r="O46" t="e">
        <f t="shared" si="16"/>
        <v>#DIV/0!</v>
      </c>
      <c r="P46" t="e">
        <f t="shared" si="17"/>
        <v>#DIV/0!</v>
      </c>
      <c r="Q46" t="e">
        <f t="shared" si="18"/>
        <v>#DIV/0!</v>
      </c>
      <c r="S46" t="e">
        <f t="shared" si="12"/>
        <v>#DIV/0!</v>
      </c>
      <c r="T46" t="e">
        <f>IF((ABS(T45-T44)/T45)&lt;0.2,1-$C$16-((O46-$C$24)/(L46-$C$23)/$C$25/O46^2/($C$14/(L46-$C$17)+$C$15/(1-$C$16-L46))*(L46-$C$17)^$C$14)^(1/$C$15),1/0)</f>
        <v>#DIV/0!</v>
      </c>
      <c r="Y46" t="s">
        <v>40</v>
      </c>
      <c r="AA46" t="s">
        <v>40</v>
      </c>
      <c r="AD46" t="s">
        <v>40</v>
      </c>
      <c r="AG46" t="s">
        <v>40</v>
      </c>
    </row>
    <row r="47" spans="2:32" ht="12.75">
      <c r="B47">
        <f>H47+(K47-H47)/2</f>
        <v>0.17252700203787863</v>
      </c>
      <c r="C47">
        <f t="shared" si="2"/>
        <v>0.001006543776822324</v>
      </c>
      <c r="D47">
        <f t="shared" si="3"/>
        <v>0.9197612019145391</v>
      </c>
      <c r="E47">
        <f t="shared" si="8"/>
        <v>0.5225256581553069</v>
      </c>
      <c r="F47">
        <f t="shared" si="4"/>
        <v>0.47747434184469306</v>
      </c>
      <c r="G47">
        <f t="shared" si="5"/>
        <v>23.096528791799592</v>
      </c>
      <c r="H47">
        <f t="shared" si="9"/>
        <v>0.17226110601207786</v>
      </c>
      <c r="I47">
        <f t="shared" si="6"/>
        <v>23.1955258527829</v>
      </c>
      <c r="J47">
        <f t="shared" si="7"/>
        <v>0.17139777518060362</v>
      </c>
      <c r="K47">
        <f t="shared" si="10"/>
        <v>0.17279289806367937</v>
      </c>
      <c r="L47" t="e">
        <f t="shared" si="19"/>
        <v>#DIV/0!</v>
      </c>
      <c r="M47" t="e">
        <f t="shared" si="14"/>
        <v>#DIV/0!</v>
      </c>
      <c r="N47" t="e">
        <f t="shared" si="15"/>
        <v>#DIV/0!</v>
      </c>
      <c r="O47" t="e">
        <f t="shared" si="16"/>
        <v>#DIV/0!</v>
      </c>
      <c r="P47" t="e">
        <f t="shared" si="17"/>
        <v>#DIV/0!</v>
      </c>
      <c r="Q47" t="e">
        <f t="shared" si="18"/>
        <v>#DIV/0!</v>
      </c>
      <c r="T47" t="b">
        <f>ISERR(T46)</f>
        <v>1</v>
      </c>
      <c r="AD47" t="s">
        <v>45</v>
      </c>
      <c r="AE47">
        <f>$C$11/$C$10*$C$13/$C$12</f>
        <v>0.0909090909090909</v>
      </c>
      <c r="AF47" t="s">
        <v>46</v>
      </c>
    </row>
    <row r="48" spans="25:34" ht="12.75">
      <c r="Y48" t="s">
        <v>87</v>
      </c>
      <c r="Z48">
        <f>1/E5</f>
        <v>0.0016666666666666668</v>
      </c>
      <c r="AD48" t="s">
        <v>33</v>
      </c>
      <c r="AE48">
        <f>IF($E$5&lt;1,((1+AE47*(1/$E$5^2-1))^0.5-1)/(1/$E$5-1),AE47)</f>
        <v>0.0909090909090909</v>
      </c>
      <c r="AF48" t="s">
        <v>17</v>
      </c>
      <c r="AG48" t="s">
        <v>34</v>
      </c>
      <c r="AH48" t="s">
        <v>35</v>
      </c>
    </row>
    <row r="49" spans="2:44" ht="12.75">
      <c r="B49" t="s">
        <v>67</v>
      </c>
      <c r="M49" t="s">
        <v>22</v>
      </c>
      <c r="N49" t="s">
        <v>8</v>
      </c>
      <c r="O49" t="s">
        <v>9</v>
      </c>
      <c r="P49" t="s">
        <v>12</v>
      </c>
      <c r="Q49" t="s">
        <v>23</v>
      </c>
      <c r="R49" t="s">
        <v>25</v>
      </c>
      <c r="S49" t="s">
        <v>26</v>
      </c>
      <c r="T49" t="s">
        <v>28</v>
      </c>
      <c r="U49" t="s">
        <v>29</v>
      </c>
      <c r="V49" t="s">
        <v>30</v>
      </c>
      <c r="W49" t="s">
        <v>32</v>
      </c>
      <c r="Y49" t="s">
        <v>33</v>
      </c>
      <c r="Z49" t="s">
        <v>84</v>
      </c>
      <c r="AA49" t="s">
        <v>84</v>
      </c>
      <c r="AB49" t="s">
        <v>84</v>
      </c>
      <c r="AD49" t="s">
        <v>42</v>
      </c>
      <c r="AE49" t="s">
        <v>47</v>
      </c>
      <c r="AF49" t="s">
        <v>84</v>
      </c>
      <c r="AG49" t="s">
        <v>84</v>
      </c>
      <c r="AH49" t="s">
        <v>84</v>
      </c>
      <c r="AJ49" t="s">
        <v>76</v>
      </c>
      <c r="AK49" t="s">
        <v>73</v>
      </c>
      <c r="AL49" t="s">
        <v>74</v>
      </c>
      <c r="AM49" t="s">
        <v>71</v>
      </c>
      <c r="AN49" t="s">
        <v>69</v>
      </c>
      <c r="AO49" t="s">
        <v>72</v>
      </c>
      <c r="AP49" t="s">
        <v>70</v>
      </c>
      <c r="AQ49" t="s">
        <v>75</v>
      </c>
      <c r="AR49" t="s">
        <v>77</v>
      </c>
    </row>
    <row r="50" spans="2:48" ht="12.75">
      <c r="B50" t="s">
        <v>8</v>
      </c>
      <c r="C50" t="s">
        <v>9</v>
      </c>
      <c r="D50" t="s">
        <v>10</v>
      </c>
      <c r="E50" t="s">
        <v>12</v>
      </c>
      <c r="F50" t="s">
        <v>11</v>
      </c>
      <c r="G50" t="s">
        <v>13</v>
      </c>
      <c r="H50" t="s">
        <v>123</v>
      </c>
      <c r="I50" t="s">
        <v>38</v>
      </c>
      <c r="J50" t="s">
        <v>16</v>
      </c>
      <c r="K50" t="s">
        <v>84</v>
      </c>
      <c r="L50" t="s">
        <v>123</v>
      </c>
      <c r="Q50" t="s">
        <v>24</v>
      </c>
      <c r="S50" t="s">
        <v>27</v>
      </c>
      <c r="V50" t="s">
        <v>31</v>
      </c>
      <c r="AT50" t="s">
        <v>81</v>
      </c>
      <c r="AU50" t="s">
        <v>82</v>
      </c>
      <c r="AV50" t="s">
        <v>83</v>
      </c>
    </row>
    <row r="51" spans="2:48" ht="12.75">
      <c r="B51">
        <f>$L$29</f>
        <v>0.17252700203787863</v>
      </c>
      <c r="C51">
        <f>$C$8*(($B51-$C$17)/(1-$C$16-$C$17))^$C$14</f>
        <v>0.001006543776822324</v>
      </c>
      <c r="D51">
        <f>$C$9*((1-$B51-$C$16)/(1-$C$16-$C$17))^$C$15</f>
        <v>0.9197612019145391</v>
      </c>
      <c r="E51">
        <f>C51/$C$21/(C51/$C$21+D51/$C$22)</f>
        <v>0.5225256581553069</v>
      </c>
      <c r="F51">
        <f>1-E51</f>
        <v>0.47747434184469306</v>
      </c>
      <c r="G51">
        <f aca="true" t="shared" si="20" ref="G51:G150">$C$25*$E51^2*(1-$C$16-$B51)^$C$15/($B51-$C$17)^$C$14*($C$14/($B51-$C$17)+$C$15/(1-$C$16-$B51))</f>
        <v>23.096528791799592</v>
      </c>
      <c r="H51">
        <f>ROW(I51)</f>
        <v>51</v>
      </c>
      <c r="I51">
        <f>1/G51</f>
        <v>0.043296549408543564</v>
      </c>
      <c r="J51">
        <f>B51+(1-E51)/G51</f>
        <v>0.1931999934708692</v>
      </c>
      <c r="K51">
        <f>100*(J51-$C$23)/(1-$C$16-$C$23)</f>
        <v>7.8545442674307635</v>
      </c>
      <c r="L51">
        <f>ROW(M51)</f>
        <v>51</v>
      </c>
      <c r="M51">
        <f>$I$51/I51</f>
        <v>1</v>
      </c>
      <c r="N51">
        <f>B51</f>
        <v>0.17252700203787863</v>
      </c>
      <c r="O51">
        <f>C51</f>
        <v>0.001006543776822324</v>
      </c>
      <c r="P51">
        <f>E51</f>
        <v>0.5225256581553069</v>
      </c>
      <c r="Y51">
        <f>MIN(1,($Z$48*$C$11/$C$10*$C$12/$C$13)^(1-$C$11/$C$10*$C$12/$C$13))</f>
        <v>0.0004723727942091794</v>
      </c>
      <c r="Z51">
        <f>K51</f>
        <v>7.8545442674307635</v>
      </c>
      <c r="AA51">
        <f>Z51*Y51</f>
        <v>0.003710273022845962</v>
      </c>
      <c r="AB51">
        <f>($C$18*Z51+$C$19*AA51)/($C$18+$C$19)</f>
        <v>3.9291272702268047</v>
      </c>
      <c r="AD51">
        <f>I51*$AE$48</f>
        <v>0.003936049946231233</v>
      </c>
      <c r="AE51">
        <f>AD51/$I$51</f>
        <v>0.0909090909090909</v>
      </c>
      <c r="AF51">
        <f>K51</f>
        <v>7.8545442674307635</v>
      </c>
      <c r="AG51">
        <f>IF(AE51&lt;1,AE51*$AF$51,AR51)</f>
        <v>0.714049478857342</v>
      </c>
      <c r="AH51">
        <f>($C$18*AF51+$C$19*AG51)/($C$18+$C$19)</f>
        <v>4.2842968731440525</v>
      </c>
      <c r="AJ51">
        <f>AD51</f>
        <v>0.003936049946231233</v>
      </c>
      <c r="AK51" t="e">
        <f>VLOOKUP(AD51,I$50:K$150,1,TRUE)</f>
        <v>#N/A</v>
      </c>
      <c r="AL51" t="e">
        <f>VLOOKUP(AD51,I$50:K$150,3,TRUE)</f>
        <v>#N/A</v>
      </c>
      <c r="AM51" t="e">
        <f>VLOOKUP(AD51,I$50:L$150,4,TRUE)+1</f>
        <v>#N/A</v>
      </c>
      <c r="AN51" t="e">
        <f>VLOOKUP(AM51,H$50:L$150,2,TRUE)</f>
        <v>#N/A</v>
      </c>
      <c r="AO51" t="e">
        <f>VLOOKUP(AM51,H$50:L$150,4,TRUE)</f>
        <v>#N/A</v>
      </c>
      <c r="AP51" t="e">
        <f>VLOOKUP(AM51-1,H$50:L$150,2,TRUE)</f>
        <v>#N/A</v>
      </c>
      <c r="AQ51" t="e">
        <f>VLOOKUP(AM51-1,H$50:L$150,4,TRUE)</f>
        <v>#N/A</v>
      </c>
      <c r="AR51" t="e">
        <f>IF(AJ51&gt;AK51,(AJ51-AK51)/(AN51-AK51)*(AO51-AL51)+AL51,(AQ51))</f>
        <v>#N/A</v>
      </c>
      <c r="AT51">
        <f>I51</f>
        <v>0.043296549408543564</v>
      </c>
      <c r="AU51">
        <f>($C$18*I51+$C$19*Y51*I51)/($C$18+$C$19)</f>
        <v>0.021658500760283646</v>
      </c>
      <c r="AV51">
        <f>($C$18*I51+$C$19*AD51)/($C$18+$C$19)</f>
        <v>0.023616299677387396</v>
      </c>
    </row>
    <row r="52" spans="2:48" ht="12.75">
      <c r="B52">
        <f>B51+(1-$C$16-$B$51)/100</f>
        <v>0.17780173201749985</v>
      </c>
      <c r="C52">
        <f aca="true" t="shared" si="21" ref="C52:C150">$C$8*(($B52-$C$17)/(1-$C$16-$C$17))^$C$14</f>
        <v>0.0015330967996817395</v>
      </c>
      <c r="D52">
        <f aca="true" t="shared" si="22" ref="D52:D150">$C$9*((1-$B52-$C$16)/(1-$C$16-$C$17))^$C$15</f>
        <v>0.9014579539964399</v>
      </c>
      <c r="E52">
        <f>C52/$C$21/(C52/$C$21+D52/$C$22)</f>
        <v>0.6297236886397821</v>
      </c>
      <c r="F52">
        <f>1-E52</f>
        <v>0.3702763113602179</v>
      </c>
      <c r="G52">
        <f t="shared" si="20"/>
        <v>17.666941244050665</v>
      </c>
      <c r="H52">
        <f aca="true" t="shared" si="23" ref="H52:H115">ROW(I52)</f>
        <v>52</v>
      </c>
      <c r="I52">
        <f>1/G52</f>
        <v>0.056602893856159145</v>
      </c>
      <c r="J52">
        <f>B52+(1-E52)/G52</f>
        <v>0.1987604427668724</v>
      </c>
      <c r="K52">
        <f>100*(J52-$C$23)/(1-$C$16-$C$23)</f>
        <v>8.865535048522258</v>
      </c>
      <c r="L52">
        <f aca="true" t="shared" si="24" ref="L52:L115">ROW(M52)</f>
        <v>52</v>
      </c>
      <c r="M52">
        <f>$I$51/I52</f>
        <v>0.7649175944708757</v>
      </c>
      <c r="N52">
        <f>B52</f>
        <v>0.17780173201749985</v>
      </c>
      <c r="O52">
        <f>C52</f>
        <v>0.0015330967996817395</v>
      </c>
      <c r="P52">
        <f>E52</f>
        <v>0.6297236886397821</v>
      </c>
      <c r="Q52">
        <f>$C$21*(M51-M52)*P52/O52</f>
        <v>96.56073874451027</v>
      </c>
      <c r="R52">
        <f>Q52*100/$Q$151</f>
        <v>37.31995760042916</v>
      </c>
      <c r="S52">
        <f aca="true" t="shared" si="25" ref="S52:S115">S53-R52</f>
        <v>1.8018422807131174E-06</v>
      </c>
      <c r="T52">
        <f>$C$22*(M51-M52)*F52/D52</f>
        <v>96.56073874451032</v>
      </c>
      <c r="U52">
        <f>R52/(M51-M52)</f>
        <v>158.75266171634271</v>
      </c>
      <c r="V52">
        <f>$C$21/$C$22*P52/O52</f>
        <v>0.41075272531421925</v>
      </c>
      <c r="W52">
        <f>V52*$C$11/$C$10*$C$13/$C$12</f>
        <v>0.03734115684674721</v>
      </c>
      <c r="Y52">
        <f>MIN(Y51+($Q$151-SUM($Q52:$Q$52))*(1/M52-1/M51)*$Y$51/$Q$151,1)</f>
        <v>0.000563368235190166</v>
      </c>
      <c r="Z52">
        <f>K52</f>
        <v>8.865535048522258</v>
      </c>
      <c r="AA52">
        <f>Z52*Y52</f>
        <v>0.0049945608343025475</v>
      </c>
      <c r="AB52">
        <f>($C$18*Z52+$C$19*AA52)/($C$18+$C$19)</f>
        <v>4.4352648046782805</v>
      </c>
      <c r="AD52">
        <f>I52*$AE$48</f>
        <v>0.005145717623287195</v>
      </c>
      <c r="AE52">
        <f>AD52/$I$51</f>
        <v>0.11884821524072325</v>
      </c>
      <c r="AF52">
        <f>K52</f>
        <v>8.865535048522258</v>
      </c>
      <c r="AG52">
        <f aca="true" t="shared" si="26" ref="AG52:AG115">IF(AE52&lt;1,AE52*$AF$51,AR52)</f>
        <v>0.9334985677134003</v>
      </c>
      <c r="AH52">
        <f>($C$18*AF52+$C$19*AG52)/($C$18+$C$19)</f>
        <v>4.899516808117829</v>
      </c>
      <c r="AJ52">
        <f aca="true" t="shared" si="27" ref="AJ52:AJ115">AD52</f>
        <v>0.005145717623287195</v>
      </c>
      <c r="AK52" t="e">
        <f aca="true" t="shared" si="28" ref="AK52:AK115">VLOOKUP(AD52,I$50:K$150,1,TRUE)</f>
        <v>#N/A</v>
      </c>
      <c r="AL52" t="e">
        <f aca="true" t="shared" si="29" ref="AL52:AL115">VLOOKUP(AD52,I$50:K$150,3,TRUE)</f>
        <v>#N/A</v>
      </c>
      <c r="AM52" t="e">
        <f aca="true" t="shared" si="30" ref="AM52:AM115">VLOOKUP(AD52,I$50:L$150,4,TRUE)+1</f>
        <v>#N/A</v>
      </c>
      <c r="AN52" t="e">
        <f aca="true" t="shared" si="31" ref="AN52:AN115">VLOOKUP(AM52,H$50:L$150,2,TRUE)</f>
        <v>#N/A</v>
      </c>
      <c r="AO52" t="e">
        <f aca="true" t="shared" si="32" ref="AO52:AO115">VLOOKUP(AM52,H$50:L$150,4,TRUE)</f>
        <v>#N/A</v>
      </c>
      <c r="AP52" t="e">
        <f aca="true" t="shared" si="33" ref="AP52:AP115">VLOOKUP(AM52-1,H$50:L$150,2,TRUE)</f>
        <v>#N/A</v>
      </c>
      <c r="AQ52" t="e">
        <f aca="true" t="shared" si="34" ref="AQ52:AQ115">VLOOKUP(AM52-1,H$50:L$150,4,TRUE)</f>
        <v>#N/A</v>
      </c>
      <c r="AR52" t="e">
        <f aca="true" t="shared" si="35" ref="AR52:AR115">IF(AJ52&gt;AK52,(AJ52-AK52)/(AN52-AK52)*(AO52-AL52)+AL52,(AQ52))</f>
        <v>#N/A</v>
      </c>
      <c r="AT52">
        <f aca="true" t="shared" si="36" ref="AT52:AT115">I52</f>
        <v>0.056602893856159145</v>
      </c>
      <c r="AU52">
        <f aca="true" t="shared" si="37" ref="AU52:AU115">($C$18*I52+$C$19*Y52*I52)/($C$18+$C$19)</f>
        <v>0.028317391064288773</v>
      </c>
      <c r="AV52">
        <f aca="true" t="shared" si="38" ref="AV52:AV115">($C$18*I52+$C$19*AD52)/($C$18+$C$19)</f>
        <v>0.03087430573972317</v>
      </c>
    </row>
    <row r="53" spans="2:48" ht="12.75">
      <c r="B53">
        <f aca="true" t="shared" si="39" ref="B53:B116">B52+(1-$C$16-$B$51)/100</f>
        <v>0.18307646199712108</v>
      </c>
      <c r="C53">
        <f t="shared" si="21"/>
        <v>0.0021700211667708994</v>
      </c>
      <c r="D53">
        <f t="shared" si="22"/>
        <v>0.8833386583187236</v>
      </c>
      <c r="E53">
        <f aca="true" t="shared" si="40" ref="E53:E116">C53/$C$21/(C53/$C$21+D53/$C$22)</f>
        <v>0.7106994560351905</v>
      </c>
      <c r="F53">
        <f aca="true" t="shared" si="41" ref="F53:F116">1-E53</f>
        <v>0.28930054396480953</v>
      </c>
      <c r="G53">
        <f t="shared" si="20"/>
        <v>13.22764591567564</v>
      </c>
      <c r="H53">
        <f t="shared" si="23"/>
        <v>53</v>
      </c>
      <c r="I53">
        <f aca="true" t="shared" si="42" ref="I53:I116">1/G53</f>
        <v>0.07559924164699129</v>
      </c>
      <c r="J53">
        <f aca="true" t="shared" si="43" ref="J53:J116">B53+(1-E53)/G53</f>
        <v>0.20494736372892275</v>
      </c>
      <c r="K53">
        <f aca="true" t="shared" si="44" ref="K53:K116">100*(J53-$C$23)/(1-$C$16-$C$23)</f>
        <v>9.990429768895048</v>
      </c>
      <c r="L53">
        <f t="shared" si="24"/>
        <v>53</v>
      </c>
      <c r="M53">
        <f aca="true" t="shared" si="45" ref="M53:M116">$I$51/I53</f>
        <v>0.5727114249467697</v>
      </c>
      <c r="N53">
        <f aca="true" t="shared" si="46" ref="N53:N116">B53</f>
        <v>0.18307646199712108</v>
      </c>
      <c r="O53">
        <f aca="true" t="shared" si="47" ref="O53:O116">C53</f>
        <v>0.0021700211667708994</v>
      </c>
      <c r="P53">
        <f aca="true" t="shared" si="48" ref="P53:P116">E53</f>
        <v>0.7106994560351905</v>
      </c>
      <c r="Q53">
        <f aca="true" t="shared" si="49" ref="Q53:Q116">$C$21*(M52-M53)*P53/O53</f>
        <v>62.94907267225352</v>
      </c>
      <c r="R53">
        <f aca="true" t="shared" si="50" ref="R53:R116">Q53*100/$Q$151</f>
        <v>24.3293159689957</v>
      </c>
      <c r="S53">
        <f t="shared" si="25"/>
        <v>37.319959402271444</v>
      </c>
      <c r="T53">
        <f aca="true" t="shared" si="51" ref="T53:T116">$C$22*(M52-M53)*F53/D53</f>
        <v>62.94907267225352</v>
      </c>
      <c r="U53">
        <f aca="true" t="shared" si="52" ref="U53:U116">R53/(M52-M53)</f>
        <v>126.57926657210858</v>
      </c>
      <c r="V53">
        <f aca="true" t="shared" si="53" ref="V53:V116">$C$21/$C$22*P53/O53</f>
        <v>0.32750807545935</v>
      </c>
      <c r="W53">
        <f aca="true" t="shared" si="54" ref="W53:W116">V53*$C$11/$C$10*$C$13/$C$12</f>
        <v>0.029773461405395454</v>
      </c>
      <c r="Y53">
        <f>MIN(Y52+($Q$151-SUM($Q$52:$Q53))*(1/M53-1/M52)*$Y$51/$Q$151,1)</f>
        <v>0.0006428514268394218</v>
      </c>
      <c r="Z53">
        <f aca="true" t="shared" si="55" ref="Z53:Z116">K53</f>
        <v>9.990429768895048</v>
      </c>
      <c r="AA53">
        <f aca="true" t="shared" si="56" ref="AA53:AA116">Z53*Y53</f>
        <v>0.006422362031673217</v>
      </c>
      <c r="AB53">
        <f aca="true" t="shared" si="57" ref="AB53:AB116">($C$18*Z53+$C$19*AA53)/($C$18+$C$19)</f>
        <v>4.99842606546336</v>
      </c>
      <c r="AD53">
        <f aca="true" t="shared" si="58" ref="AD53:AD116">I53*$AE$48</f>
        <v>0.006872658331544662</v>
      </c>
      <c r="AE53">
        <f aca="true" t="shared" si="59" ref="AE53:AE116">AD53/$I$51</f>
        <v>0.15873455103072262</v>
      </c>
      <c r="AF53">
        <f aca="true" t="shared" si="60" ref="AF53:AF116">K53</f>
        <v>9.990429768895048</v>
      </c>
      <c r="AG53">
        <f t="shared" si="26"/>
        <v>1.2467875578415584</v>
      </c>
      <c r="AH53">
        <f aca="true" t="shared" si="61" ref="AH53:AH116">($C$18*AF53+$C$19*AG53)/($C$18+$C$19)</f>
        <v>5.6186086633683034</v>
      </c>
      <c r="AJ53">
        <f t="shared" si="27"/>
        <v>0.006872658331544662</v>
      </c>
      <c r="AK53" t="e">
        <f t="shared" si="28"/>
        <v>#N/A</v>
      </c>
      <c r="AL53" t="e">
        <f t="shared" si="29"/>
        <v>#N/A</v>
      </c>
      <c r="AM53" t="e">
        <f t="shared" si="30"/>
        <v>#N/A</v>
      </c>
      <c r="AN53" t="e">
        <f t="shared" si="31"/>
        <v>#N/A</v>
      </c>
      <c r="AO53" t="e">
        <f t="shared" si="32"/>
        <v>#N/A</v>
      </c>
      <c r="AP53" t="e">
        <f t="shared" si="33"/>
        <v>#N/A</v>
      </c>
      <c r="AQ53" t="e">
        <f t="shared" si="34"/>
        <v>#N/A</v>
      </c>
      <c r="AR53" t="e">
        <f t="shared" si="35"/>
        <v>#N/A</v>
      </c>
      <c r="AT53">
        <f t="shared" si="36"/>
        <v>0.07559924164699129</v>
      </c>
      <c r="AU53">
        <f t="shared" si="37"/>
        <v>0.03782392036367602</v>
      </c>
      <c r="AV53">
        <f t="shared" si="38"/>
        <v>0.041235949989267974</v>
      </c>
    </row>
    <row r="54" spans="2:48" ht="12.75">
      <c r="B54">
        <f t="shared" si="39"/>
        <v>0.1883511919767423</v>
      </c>
      <c r="C54">
        <f t="shared" si="21"/>
        <v>0.0029173168780898054</v>
      </c>
      <c r="D54">
        <f t="shared" si="22"/>
        <v>0.8654033148813901</v>
      </c>
      <c r="E54">
        <f t="shared" si="40"/>
        <v>0.7712219591368598</v>
      </c>
      <c r="F54">
        <f t="shared" si="41"/>
        <v>0.22877804086314024</v>
      </c>
      <c r="G54">
        <f t="shared" si="20"/>
        <v>9.890894630288201</v>
      </c>
      <c r="H54">
        <f t="shared" si="23"/>
        <v>54</v>
      </c>
      <c r="I54">
        <f t="shared" si="42"/>
        <v>0.10110308899032948</v>
      </c>
      <c r="J54">
        <f t="shared" si="43"/>
        <v>0.2114813586011616</v>
      </c>
      <c r="K54">
        <f t="shared" si="44"/>
        <v>11.178428836574838</v>
      </c>
      <c r="L54">
        <f t="shared" si="24"/>
        <v>54</v>
      </c>
      <c r="M54">
        <f t="shared" si="45"/>
        <v>0.42824160805497136</v>
      </c>
      <c r="N54">
        <f t="shared" si="46"/>
        <v>0.1883511919767423</v>
      </c>
      <c r="O54">
        <f t="shared" si="47"/>
        <v>0.0029173168780898054</v>
      </c>
      <c r="P54">
        <f t="shared" si="48"/>
        <v>0.7712219591368598</v>
      </c>
      <c r="Q54">
        <f t="shared" si="49"/>
        <v>38.19204422263186</v>
      </c>
      <c r="R54">
        <f t="shared" si="50"/>
        <v>14.76092135990799</v>
      </c>
      <c r="S54">
        <f t="shared" si="25"/>
        <v>61.649275371267144</v>
      </c>
      <c r="T54">
        <f t="shared" si="51"/>
        <v>38.19204422263184</v>
      </c>
      <c r="U54">
        <f t="shared" si="52"/>
        <v>102.17304678224434</v>
      </c>
      <c r="V54">
        <f t="shared" si="53"/>
        <v>0.26436002373586476</v>
      </c>
      <c r="W54">
        <f t="shared" si="54"/>
        <v>0.02403272943053316</v>
      </c>
      <c r="Y54">
        <f>MIN(Y53+($Q$151-SUM($Q$52:$Q54))*(1/M54-1/M53)*$Y$51/$Q$151,1)</f>
        <v>0.0007084903795965996</v>
      </c>
      <c r="Z54">
        <f t="shared" si="55"/>
        <v>11.178428836574838</v>
      </c>
      <c r="AA54">
        <f t="shared" si="56"/>
        <v>0.007919809289718482</v>
      </c>
      <c r="AB54">
        <f t="shared" si="57"/>
        <v>5.593174322932279</v>
      </c>
      <c r="AD54">
        <f t="shared" si="58"/>
        <v>0.00919118990821177</v>
      </c>
      <c r="AE54">
        <f t="shared" si="59"/>
        <v>0.212284582345911</v>
      </c>
      <c r="AF54">
        <f t="shared" si="60"/>
        <v>11.178428836574838</v>
      </c>
      <c r="AG54">
        <f t="shared" si="26"/>
        <v>1.6673986493290092</v>
      </c>
      <c r="AH54">
        <f t="shared" si="61"/>
        <v>6.422913742951923</v>
      </c>
      <c r="AJ54">
        <f t="shared" si="27"/>
        <v>0.00919118990821177</v>
      </c>
      <c r="AK54" t="e">
        <f t="shared" si="28"/>
        <v>#N/A</v>
      </c>
      <c r="AL54" t="e">
        <f t="shared" si="29"/>
        <v>#N/A</v>
      </c>
      <c r="AM54" t="e">
        <f t="shared" si="30"/>
        <v>#N/A</v>
      </c>
      <c r="AN54" t="e">
        <f t="shared" si="31"/>
        <v>#N/A</v>
      </c>
      <c r="AO54" t="e">
        <f t="shared" si="32"/>
        <v>#N/A</v>
      </c>
      <c r="AP54" t="e">
        <f t="shared" si="33"/>
        <v>#N/A</v>
      </c>
      <c r="AQ54" t="e">
        <f t="shared" si="34"/>
        <v>#N/A</v>
      </c>
      <c r="AR54" t="e">
        <f t="shared" si="35"/>
        <v>#N/A</v>
      </c>
      <c r="AT54">
        <f t="shared" si="36"/>
        <v>0.10110308899032948</v>
      </c>
      <c r="AU54">
        <f t="shared" si="37"/>
        <v>0.050587359778113315</v>
      </c>
      <c r="AV54">
        <f t="shared" si="38"/>
        <v>0.055147139449270625</v>
      </c>
    </row>
    <row r="55" spans="2:48" ht="12.75">
      <c r="B55">
        <f t="shared" si="39"/>
        <v>0.19362592195636352</v>
      </c>
      <c r="C55">
        <f t="shared" si="21"/>
        <v>0.0037749839336384565</v>
      </c>
      <c r="D55">
        <f t="shared" si="22"/>
        <v>0.8476519236844396</v>
      </c>
      <c r="E55">
        <f t="shared" si="40"/>
        <v>0.8166301759759768</v>
      </c>
      <c r="F55">
        <f t="shared" si="41"/>
        <v>0.18336982402402324</v>
      </c>
      <c r="G55">
        <f t="shared" si="20"/>
        <v>7.4564119472281565</v>
      </c>
      <c r="H55">
        <f t="shared" si="23"/>
        <v>55</v>
      </c>
      <c r="I55">
        <f t="shared" si="42"/>
        <v>0.13411276188566</v>
      </c>
      <c r="J55">
        <f t="shared" si="43"/>
        <v>0.21821815550271273</v>
      </c>
      <c r="K55">
        <f t="shared" si="44"/>
        <v>12.403301000493226</v>
      </c>
      <c r="L55">
        <f t="shared" si="24"/>
        <v>55</v>
      </c>
      <c r="M55">
        <f t="shared" si="45"/>
        <v>0.3228369082836184</v>
      </c>
      <c r="N55">
        <f t="shared" si="46"/>
        <v>0.19362592195636352</v>
      </c>
      <c r="O55">
        <f t="shared" si="47"/>
        <v>0.0037749839336384565</v>
      </c>
      <c r="P55">
        <f t="shared" si="48"/>
        <v>0.8166301759759768</v>
      </c>
      <c r="Q55">
        <f t="shared" si="49"/>
        <v>22.801860891633357</v>
      </c>
      <c r="R55">
        <f t="shared" si="50"/>
        <v>8.812737896902433</v>
      </c>
      <c r="S55">
        <f t="shared" si="25"/>
        <v>76.41019673117513</v>
      </c>
      <c r="T55">
        <f t="shared" si="51"/>
        <v>22.801860891633343</v>
      </c>
      <c r="U55">
        <f t="shared" si="52"/>
        <v>83.60858591712977</v>
      </c>
      <c r="V55">
        <f t="shared" si="53"/>
        <v>0.2163267951153586</v>
      </c>
      <c r="W55">
        <f t="shared" si="54"/>
        <v>0.019666072283214417</v>
      </c>
      <c r="Y55">
        <f>MIN(Y54+($Q$151-SUM($Q$52:$Q55))*(1/M55-1/M54)*$Y$51/$Q$151,1)</f>
        <v>0.0007617086871926984</v>
      </c>
      <c r="Z55">
        <f t="shared" si="55"/>
        <v>12.403301000493226</v>
      </c>
      <c r="AA55">
        <f t="shared" si="56"/>
        <v>0.009447702121941577</v>
      </c>
      <c r="AB55">
        <f t="shared" si="57"/>
        <v>6.206374351307583</v>
      </c>
      <c r="AD55">
        <f t="shared" si="58"/>
        <v>0.012192069262332725</v>
      </c>
      <c r="AE55">
        <f t="shared" si="59"/>
        <v>0.2815944787490826</v>
      </c>
      <c r="AF55">
        <f t="shared" si="60"/>
        <v>12.403301000493226</v>
      </c>
      <c r="AG55">
        <f t="shared" si="26"/>
        <v>2.211796298798761</v>
      </c>
      <c r="AH55">
        <f t="shared" si="61"/>
        <v>7.307548649645994</v>
      </c>
      <c r="AJ55">
        <f t="shared" si="27"/>
        <v>0.012192069262332725</v>
      </c>
      <c r="AK55" t="e">
        <f t="shared" si="28"/>
        <v>#N/A</v>
      </c>
      <c r="AL55" t="e">
        <f t="shared" si="29"/>
        <v>#N/A</v>
      </c>
      <c r="AM55" t="e">
        <f t="shared" si="30"/>
        <v>#N/A</v>
      </c>
      <c r="AN55" t="e">
        <f t="shared" si="31"/>
        <v>#N/A</v>
      </c>
      <c r="AO55" t="e">
        <f t="shared" si="32"/>
        <v>#N/A</v>
      </c>
      <c r="AP55" t="e">
        <f t="shared" si="33"/>
        <v>#N/A</v>
      </c>
      <c r="AQ55" t="e">
        <f t="shared" si="34"/>
        <v>#N/A</v>
      </c>
      <c r="AR55" t="e">
        <f t="shared" si="35"/>
        <v>#N/A</v>
      </c>
      <c r="AT55">
        <f t="shared" si="36"/>
        <v>0.13411276188566</v>
      </c>
      <c r="AU55">
        <f t="shared" si="37"/>
        <v>0.06710745837072585</v>
      </c>
      <c r="AV55">
        <f t="shared" si="38"/>
        <v>0.07315241557399635</v>
      </c>
    </row>
    <row r="56" spans="2:48" ht="12.75">
      <c r="B56">
        <f t="shared" si="39"/>
        <v>0.19890065193598475</v>
      </c>
      <c r="C56">
        <f t="shared" si="21"/>
        <v>0.004743022333416853</v>
      </c>
      <c r="D56">
        <f t="shared" si="22"/>
        <v>0.830084484727872</v>
      </c>
      <c r="E56">
        <f t="shared" si="40"/>
        <v>0.8510553427712326</v>
      </c>
      <c r="F56">
        <f t="shared" si="41"/>
        <v>0.14894465722876737</v>
      </c>
      <c r="G56">
        <f t="shared" si="20"/>
        <v>5.69032314621857</v>
      </c>
      <c r="H56">
        <f t="shared" si="23"/>
        <v>56</v>
      </c>
      <c r="I56">
        <f t="shared" si="42"/>
        <v>0.17573694398437406</v>
      </c>
      <c r="J56">
        <f t="shared" si="43"/>
        <v>0.22507573082016843</v>
      </c>
      <c r="K56">
        <f t="shared" si="44"/>
        <v>13.650132876394263</v>
      </c>
      <c r="L56">
        <f t="shared" si="24"/>
        <v>56</v>
      </c>
      <c r="M56">
        <f t="shared" si="45"/>
        <v>0.24637135725083137</v>
      </c>
      <c r="N56">
        <f t="shared" si="46"/>
        <v>0.19890065193598475</v>
      </c>
      <c r="O56">
        <f t="shared" si="47"/>
        <v>0.004743022333416853</v>
      </c>
      <c r="P56">
        <f t="shared" si="48"/>
        <v>0.8510553427712326</v>
      </c>
      <c r="Q56">
        <f t="shared" si="49"/>
        <v>13.720453156188064</v>
      </c>
      <c r="R56">
        <f t="shared" si="50"/>
        <v>5.302846029403687</v>
      </c>
      <c r="S56">
        <f t="shared" si="25"/>
        <v>85.22293462807757</v>
      </c>
      <c r="T56">
        <f t="shared" si="51"/>
        <v>13.720453156188073</v>
      </c>
      <c r="U56">
        <f t="shared" si="52"/>
        <v>69.34947774233557</v>
      </c>
      <c r="V56">
        <f t="shared" si="53"/>
        <v>0.17943312996338687</v>
      </c>
      <c r="W56">
        <f t="shared" si="54"/>
        <v>0.01631210272394426</v>
      </c>
      <c r="Y56">
        <f>MIN(Y55+($Q$151-SUM($Q$52:$Q56))*(1/M56-1/M55)*$Y$51/$Q$151,1)</f>
        <v>0.0008047336815044748</v>
      </c>
      <c r="Z56">
        <f t="shared" si="55"/>
        <v>13.650132876394263</v>
      </c>
      <c r="AA56">
        <f t="shared" si="56"/>
        <v>0.01098472168264602</v>
      </c>
      <c r="AB56">
        <f t="shared" si="57"/>
        <v>6.830558799038455</v>
      </c>
      <c r="AD56">
        <f t="shared" si="58"/>
        <v>0.015976085816761278</v>
      </c>
      <c r="AE56">
        <f t="shared" si="59"/>
        <v>0.3689921260470879</v>
      </c>
      <c r="AF56">
        <f t="shared" si="60"/>
        <v>13.650132876394263</v>
      </c>
      <c r="AG56">
        <f t="shared" si="26"/>
        <v>2.898264988370244</v>
      </c>
      <c r="AH56">
        <f t="shared" si="61"/>
        <v>8.274198932382253</v>
      </c>
      <c r="AJ56">
        <f t="shared" si="27"/>
        <v>0.015976085816761278</v>
      </c>
      <c r="AK56" t="e">
        <f t="shared" si="28"/>
        <v>#N/A</v>
      </c>
      <c r="AL56" t="e">
        <f t="shared" si="29"/>
        <v>#N/A</v>
      </c>
      <c r="AM56" t="e">
        <f t="shared" si="30"/>
        <v>#N/A</v>
      </c>
      <c r="AN56" t="e">
        <f t="shared" si="31"/>
        <v>#N/A</v>
      </c>
      <c r="AO56" t="e">
        <f t="shared" si="32"/>
        <v>#N/A</v>
      </c>
      <c r="AP56" t="e">
        <f t="shared" si="33"/>
        <v>#N/A</v>
      </c>
      <c r="AQ56" t="e">
        <f t="shared" si="34"/>
        <v>#N/A</v>
      </c>
      <c r="AR56" t="e">
        <f t="shared" si="35"/>
        <v>#N/A</v>
      </c>
      <c r="AT56">
        <f t="shared" si="36"/>
        <v>0.17573694398437406</v>
      </c>
      <c r="AU56">
        <f t="shared" si="37"/>
        <v>0.08793918271114147</v>
      </c>
      <c r="AV56">
        <f t="shared" si="38"/>
        <v>0.09585651490056767</v>
      </c>
    </row>
    <row r="57" spans="2:48" ht="12.75">
      <c r="B57">
        <f t="shared" si="39"/>
        <v>0.20417538191560597</v>
      </c>
      <c r="C57">
        <f t="shared" si="21"/>
        <v>0.005821432077424992</v>
      </c>
      <c r="D57">
        <f t="shared" si="22"/>
        <v>0.8127009980116867</v>
      </c>
      <c r="E57">
        <f t="shared" si="40"/>
        <v>0.8774970310709072</v>
      </c>
      <c r="F57">
        <f t="shared" si="41"/>
        <v>0.12250296892909285</v>
      </c>
      <c r="G57">
        <f t="shared" si="20"/>
        <v>4.402049152122131</v>
      </c>
      <c r="H57">
        <f t="shared" si="23"/>
        <v>57</v>
      </c>
      <c r="I57">
        <f t="shared" si="42"/>
        <v>0.22716693190895473</v>
      </c>
      <c r="J57">
        <f t="shared" si="43"/>
        <v>0.232004005516966</v>
      </c>
      <c r="K57">
        <f t="shared" si="44"/>
        <v>14.909819184902913</v>
      </c>
      <c r="L57">
        <f t="shared" si="24"/>
        <v>57</v>
      </c>
      <c r="M57">
        <f t="shared" si="45"/>
        <v>0.19059353861369313</v>
      </c>
      <c r="N57">
        <f t="shared" si="46"/>
        <v>0.20417538191560597</v>
      </c>
      <c r="O57">
        <f t="shared" si="47"/>
        <v>0.005821432077424992</v>
      </c>
      <c r="P57">
        <f t="shared" si="48"/>
        <v>0.8774970310709072</v>
      </c>
      <c r="Q57">
        <f t="shared" si="49"/>
        <v>8.407702710043509</v>
      </c>
      <c r="R57">
        <f t="shared" si="50"/>
        <v>3.2495102329949406</v>
      </c>
      <c r="S57">
        <f t="shared" si="25"/>
        <v>90.52578065748125</v>
      </c>
      <c r="T57">
        <f t="shared" si="51"/>
        <v>8.407702710043507</v>
      </c>
      <c r="U57">
        <f t="shared" si="52"/>
        <v>58.2581089112606</v>
      </c>
      <c r="V57">
        <f t="shared" si="53"/>
        <v>0.15073559553735316</v>
      </c>
      <c r="W57">
        <f t="shared" si="54"/>
        <v>0.013703235957941196</v>
      </c>
      <c r="Y57">
        <f>MIN(Y56+($Q$151-SUM($Q$52:$Q57))*(1/M57-1/M56)*$Y$51/$Q$151,1)</f>
        <v>0.0008396611572780019</v>
      </c>
      <c r="Z57">
        <f t="shared" si="55"/>
        <v>14.909819184902913</v>
      </c>
      <c r="AA57">
        <f t="shared" si="56"/>
        <v>0.012519196031601336</v>
      </c>
      <c r="AB57">
        <f t="shared" si="57"/>
        <v>7.461169190467257</v>
      </c>
      <c r="AD57">
        <f t="shared" si="58"/>
        <v>0.020651539264450427</v>
      </c>
      <c r="AE57">
        <f t="shared" si="59"/>
        <v>0.47697887121635907</v>
      </c>
      <c r="AF57">
        <f t="shared" si="60"/>
        <v>14.909819184902913</v>
      </c>
      <c r="AG57">
        <f t="shared" si="26"/>
        <v>3.7464516585980494</v>
      </c>
      <c r="AH57">
        <f t="shared" si="61"/>
        <v>9.328135421750481</v>
      </c>
      <c r="AJ57">
        <f t="shared" si="27"/>
        <v>0.020651539264450427</v>
      </c>
      <c r="AK57" t="e">
        <f t="shared" si="28"/>
        <v>#N/A</v>
      </c>
      <c r="AL57" t="e">
        <f t="shared" si="29"/>
        <v>#N/A</v>
      </c>
      <c r="AM57" t="e">
        <f t="shared" si="30"/>
        <v>#N/A</v>
      </c>
      <c r="AN57" t="e">
        <f t="shared" si="31"/>
        <v>#N/A</v>
      </c>
      <c r="AO57" t="e">
        <f t="shared" si="32"/>
        <v>#N/A</v>
      </c>
      <c r="AP57" t="e">
        <f t="shared" si="33"/>
        <v>#N/A</v>
      </c>
      <c r="AQ57" t="e">
        <f t="shared" si="34"/>
        <v>#N/A</v>
      </c>
      <c r="AR57" t="e">
        <f t="shared" si="35"/>
        <v>#N/A</v>
      </c>
      <c r="AT57">
        <f t="shared" si="36"/>
        <v>0.22716693190895473</v>
      </c>
      <c r="AU57">
        <f t="shared" si="37"/>
        <v>0.11367883757894835</v>
      </c>
      <c r="AV57">
        <f t="shared" si="38"/>
        <v>0.12390923558670258</v>
      </c>
    </row>
    <row r="58" spans="2:48" ht="12.75">
      <c r="B58">
        <f t="shared" si="39"/>
        <v>0.2094501118952272</v>
      </c>
      <c r="C58">
        <f t="shared" si="21"/>
        <v>0.00701021316566288</v>
      </c>
      <c r="D58">
        <f t="shared" si="22"/>
        <v>0.7955014635358849</v>
      </c>
      <c r="E58">
        <f t="shared" si="40"/>
        <v>0.8980872986875333</v>
      </c>
      <c r="F58">
        <f t="shared" si="41"/>
        <v>0.10191270131246666</v>
      </c>
      <c r="G58">
        <f t="shared" si="20"/>
        <v>3.452261582625356</v>
      </c>
      <c r="H58">
        <f t="shared" si="23"/>
        <v>58</v>
      </c>
      <c r="I58">
        <f t="shared" si="42"/>
        <v>0.2896651878967774</v>
      </c>
      <c r="J58">
        <f t="shared" si="43"/>
        <v>0.238970673669971</v>
      </c>
      <c r="K58">
        <f t="shared" si="44"/>
        <v>16.17648612181291</v>
      </c>
      <c r="L58">
        <f t="shared" si="24"/>
        <v>58</v>
      </c>
      <c r="M58">
        <f t="shared" si="45"/>
        <v>0.14947101418335554</v>
      </c>
      <c r="N58">
        <f t="shared" si="46"/>
        <v>0.2094501118952272</v>
      </c>
      <c r="O58">
        <f t="shared" si="47"/>
        <v>0.00701021316566288</v>
      </c>
      <c r="P58">
        <f t="shared" si="48"/>
        <v>0.8980872986875333</v>
      </c>
      <c r="Q58">
        <f t="shared" si="49"/>
        <v>5.268258754491351</v>
      </c>
      <c r="R58">
        <f t="shared" si="50"/>
        <v>2.0361401114165028</v>
      </c>
      <c r="S58">
        <f t="shared" si="25"/>
        <v>93.77529089047619</v>
      </c>
      <c r="T58">
        <f t="shared" si="51"/>
        <v>5.2682587544913515</v>
      </c>
      <c r="U58">
        <f t="shared" si="52"/>
        <v>49.51398630368051</v>
      </c>
      <c r="V58">
        <f t="shared" si="53"/>
        <v>0.12811126815465546</v>
      </c>
      <c r="W58">
        <f t="shared" si="54"/>
        <v>0.011646478923150495</v>
      </c>
      <c r="Y58">
        <f>MIN(Y57+($Q$151-SUM($Q$52:$Q58))*(1/M58-1/M57)*$Y$51/$Q$151,1)</f>
        <v>0.0008682216272985165</v>
      </c>
      <c r="Z58">
        <f t="shared" si="55"/>
        <v>16.17648612181291</v>
      </c>
      <c r="AA58">
        <f t="shared" si="56"/>
        <v>0.014044775104652274</v>
      </c>
      <c r="AB58">
        <f t="shared" si="57"/>
        <v>8.09526544845878</v>
      </c>
      <c r="AD58">
        <f t="shared" si="58"/>
        <v>0.026333198899707037</v>
      </c>
      <c r="AE58">
        <f t="shared" si="59"/>
        <v>0.6082054865672689</v>
      </c>
      <c r="AF58">
        <f t="shared" si="60"/>
        <v>16.17648612181291</v>
      </c>
      <c r="AG58">
        <f t="shared" si="26"/>
        <v>4.77717691793688</v>
      </c>
      <c r="AH58">
        <f t="shared" si="61"/>
        <v>10.476831519874896</v>
      </c>
      <c r="AJ58">
        <f t="shared" si="27"/>
        <v>0.026333198899707037</v>
      </c>
      <c r="AK58" t="e">
        <f t="shared" si="28"/>
        <v>#N/A</v>
      </c>
      <c r="AL58" t="e">
        <f t="shared" si="29"/>
        <v>#N/A</v>
      </c>
      <c r="AM58" t="e">
        <f t="shared" si="30"/>
        <v>#N/A</v>
      </c>
      <c r="AN58" t="e">
        <f t="shared" si="31"/>
        <v>#N/A</v>
      </c>
      <c r="AO58" t="e">
        <f t="shared" si="32"/>
        <v>#N/A</v>
      </c>
      <c r="AP58" t="e">
        <f t="shared" si="33"/>
        <v>#N/A</v>
      </c>
      <c r="AQ58" t="e">
        <f t="shared" si="34"/>
        <v>#N/A</v>
      </c>
      <c r="AR58" t="e">
        <f t="shared" si="35"/>
        <v>#N/A</v>
      </c>
      <c r="AT58">
        <f t="shared" si="36"/>
        <v>0.2896651878967774</v>
      </c>
      <c r="AU58">
        <f t="shared" si="37"/>
        <v>0.14495834073879243</v>
      </c>
      <c r="AV58">
        <f t="shared" si="38"/>
        <v>0.15799919339824223</v>
      </c>
    </row>
    <row r="59" spans="2:48" ht="12.75">
      <c r="B59">
        <f t="shared" si="39"/>
        <v>0.21472484187484842</v>
      </c>
      <c r="C59">
        <f t="shared" si="21"/>
        <v>0.00830936559813051</v>
      </c>
      <c r="D59">
        <f t="shared" si="22"/>
        <v>0.778485881300466</v>
      </c>
      <c r="E59">
        <f t="shared" si="40"/>
        <v>0.914337741647467</v>
      </c>
      <c r="F59">
        <f t="shared" si="41"/>
        <v>0.08566225835253305</v>
      </c>
      <c r="G59">
        <f t="shared" si="20"/>
        <v>2.743025176534616</v>
      </c>
      <c r="H59">
        <f t="shared" si="23"/>
        <v>59</v>
      </c>
      <c r="I59">
        <f t="shared" si="42"/>
        <v>0.3645609994959448</v>
      </c>
      <c r="J59">
        <f t="shared" si="43"/>
        <v>0.2459539603989277</v>
      </c>
      <c r="K59">
        <f t="shared" si="44"/>
        <v>17.44617461798686</v>
      </c>
      <c r="L59">
        <f t="shared" si="24"/>
        <v>59</v>
      </c>
      <c r="M59">
        <f t="shared" si="45"/>
        <v>0.11876352508470993</v>
      </c>
      <c r="N59">
        <f t="shared" si="46"/>
        <v>0.21472484187484842</v>
      </c>
      <c r="O59">
        <f t="shared" si="47"/>
        <v>0.00830936559813051</v>
      </c>
      <c r="P59">
        <f t="shared" si="48"/>
        <v>0.914337741647467</v>
      </c>
      <c r="Q59">
        <f t="shared" si="49"/>
        <v>3.378960271099008</v>
      </c>
      <c r="R59">
        <f t="shared" si="50"/>
        <v>1.3059412727216617</v>
      </c>
      <c r="S59">
        <f t="shared" si="25"/>
        <v>95.81143100189269</v>
      </c>
      <c r="T59">
        <f t="shared" si="51"/>
        <v>3.3789602710990074</v>
      </c>
      <c r="U59">
        <f t="shared" si="52"/>
        <v>42.52842909188762</v>
      </c>
      <c r="V59">
        <f t="shared" si="53"/>
        <v>0.11003700954657478</v>
      </c>
      <c r="W59">
        <f t="shared" si="54"/>
        <v>0.01000336450423407</v>
      </c>
      <c r="Y59">
        <f>MIN(Y58+($Q$151-SUM($Q$52:$Q59))*(1/M59-1/M58)*$Y$51/$Q$151,1)</f>
        <v>0.0008917763476876235</v>
      </c>
      <c r="Z59">
        <f t="shared" si="55"/>
        <v>17.44617461798686</v>
      </c>
      <c r="AA59">
        <f t="shared" si="56"/>
        <v>0.015558085881948841</v>
      </c>
      <c r="AB59">
        <f t="shared" si="57"/>
        <v>8.730866351934404</v>
      </c>
      <c r="AD59">
        <f t="shared" si="58"/>
        <v>0.033141909045085884</v>
      </c>
      <c r="AE59">
        <f t="shared" si="59"/>
        <v>0.7654630564750294</v>
      </c>
      <c r="AF59">
        <f t="shared" si="60"/>
        <v>17.44617461798686</v>
      </c>
      <c r="AG59">
        <f t="shared" si="26"/>
        <v>6.012363462165974</v>
      </c>
      <c r="AH59">
        <f t="shared" si="61"/>
        <v>11.729269040076417</v>
      </c>
      <c r="AJ59">
        <f t="shared" si="27"/>
        <v>0.033141909045085884</v>
      </c>
      <c r="AK59" t="e">
        <f t="shared" si="28"/>
        <v>#N/A</v>
      </c>
      <c r="AL59" t="e">
        <f t="shared" si="29"/>
        <v>#N/A</v>
      </c>
      <c r="AM59" t="e">
        <f t="shared" si="30"/>
        <v>#N/A</v>
      </c>
      <c r="AN59" t="e">
        <f t="shared" si="31"/>
        <v>#N/A</v>
      </c>
      <c r="AO59" t="e">
        <f t="shared" si="32"/>
        <v>#N/A</v>
      </c>
      <c r="AP59" t="e">
        <f t="shared" si="33"/>
        <v>#N/A</v>
      </c>
      <c r="AQ59" t="e">
        <f t="shared" si="34"/>
        <v>#N/A</v>
      </c>
      <c r="AR59" t="e">
        <f t="shared" si="35"/>
        <v>#N/A</v>
      </c>
      <c r="AT59">
        <f t="shared" si="36"/>
        <v>0.3645609994959448</v>
      </c>
      <c r="AU59">
        <f t="shared" si="37"/>
        <v>0.1824430531862923</v>
      </c>
      <c r="AV59">
        <f t="shared" si="38"/>
        <v>0.19885145427051534</v>
      </c>
    </row>
    <row r="60" spans="2:48" ht="12.75">
      <c r="B60">
        <f t="shared" si="39"/>
        <v>0.21999957185446964</v>
      </c>
      <c r="C60">
        <f t="shared" si="21"/>
        <v>0.009718889374827889</v>
      </c>
      <c r="D60">
        <f t="shared" si="22"/>
        <v>0.76165425130543</v>
      </c>
      <c r="E60">
        <f t="shared" si="40"/>
        <v>0.9273268373783361</v>
      </c>
      <c r="F60">
        <f t="shared" si="41"/>
        <v>0.0726731626216639</v>
      </c>
      <c r="G60">
        <f t="shared" si="20"/>
        <v>2.206289843858391</v>
      </c>
      <c r="H60">
        <f t="shared" si="23"/>
        <v>60</v>
      </c>
      <c r="I60">
        <f t="shared" si="42"/>
        <v>0.4532496048892587</v>
      </c>
      <c r="J60">
        <f t="shared" si="43"/>
        <v>0.2529386540987916</v>
      </c>
      <c r="K60">
        <f t="shared" si="44"/>
        <v>18.716118927053028</v>
      </c>
      <c r="L60">
        <f t="shared" si="24"/>
        <v>60</v>
      </c>
      <c r="M60">
        <f t="shared" si="45"/>
        <v>0.09552473723418269</v>
      </c>
      <c r="N60">
        <f t="shared" si="46"/>
        <v>0.21999957185446964</v>
      </c>
      <c r="O60">
        <f t="shared" si="47"/>
        <v>0.009718889374827889</v>
      </c>
      <c r="P60">
        <f t="shared" si="48"/>
        <v>0.9273268373783361</v>
      </c>
      <c r="Q60">
        <f t="shared" si="49"/>
        <v>2.2173265700245874</v>
      </c>
      <c r="R60">
        <f t="shared" si="50"/>
        <v>0.8569790854497499</v>
      </c>
      <c r="S60">
        <f t="shared" si="25"/>
        <v>97.11737227461435</v>
      </c>
      <c r="T60">
        <f t="shared" si="51"/>
        <v>2.2173265700245866</v>
      </c>
      <c r="U60">
        <f t="shared" si="52"/>
        <v>36.877099225737226</v>
      </c>
      <c r="V60">
        <f t="shared" si="53"/>
        <v>0.09541489789770943</v>
      </c>
      <c r="W60">
        <f t="shared" si="54"/>
        <v>0.008674081627064492</v>
      </c>
      <c r="Y60">
        <f>MIN(Y59+($Q$151-SUM($Q$52:$Q60))*(1/M60-1/M59)*$Y$51/$Q$151,1)</f>
        <v>0.0009113767019003505</v>
      </c>
      <c r="Z60">
        <f t="shared" si="55"/>
        <v>18.716118927053028</v>
      </c>
      <c r="AA60">
        <f t="shared" si="56"/>
        <v>0.017057434740112315</v>
      </c>
      <c r="AB60">
        <f t="shared" si="57"/>
        <v>9.36658818089657</v>
      </c>
      <c r="AD60">
        <f t="shared" si="58"/>
        <v>0.04120450953538715</v>
      </c>
      <c r="AE60">
        <f t="shared" si="59"/>
        <v>0.9516811408360502</v>
      </c>
      <c r="AF60">
        <f t="shared" si="60"/>
        <v>18.716118927053028</v>
      </c>
      <c r="AG60">
        <f t="shared" si="26"/>
        <v>7.475021649175766</v>
      </c>
      <c r="AH60">
        <f t="shared" si="61"/>
        <v>13.095570288114397</v>
      </c>
      <c r="AJ60">
        <f t="shared" si="27"/>
        <v>0.04120450953538715</v>
      </c>
      <c r="AK60" t="e">
        <f t="shared" si="28"/>
        <v>#N/A</v>
      </c>
      <c r="AL60" t="e">
        <f t="shared" si="29"/>
        <v>#N/A</v>
      </c>
      <c r="AM60" t="e">
        <f t="shared" si="30"/>
        <v>#N/A</v>
      </c>
      <c r="AN60" t="e">
        <f t="shared" si="31"/>
        <v>#N/A</v>
      </c>
      <c r="AO60" t="e">
        <f t="shared" si="32"/>
        <v>#N/A</v>
      </c>
      <c r="AP60" t="e">
        <f t="shared" si="33"/>
        <v>#N/A</v>
      </c>
      <c r="AQ60" t="e">
        <f t="shared" si="34"/>
        <v>#N/A</v>
      </c>
      <c r="AR60" t="e">
        <f t="shared" si="35"/>
        <v>#N/A</v>
      </c>
      <c r="AT60">
        <f t="shared" si="36"/>
        <v>0.4532496048892587</v>
      </c>
      <c r="AU60">
        <f t="shared" si="37"/>
        <v>0.22683134300965016</v>
      </c>
      <c r="AV60">
        <f t="shared" si="38"/>
        <v>0.2472270572123229</v>
      </c>
    </row>
    <row r="61" spans="2:48" ht="12.75">
      <c r="B61">
        <f t="shared" si="39"/>
        <v>0.22527430183409086</v>
      </c>
      <c r="C61">
        <f t="shared" si="21"/>
        <v>0.01123878449575501</v>
      </c>
      <c r="D61">
        <f t="shared" si="22"/>
        <v>0.7450065735507767</v>
      </c>
      <c r="E61">
        <f t="shared" si="40"/>
        <v>0.9378321460010288</v>
      </c>
      <c r="F61">
        <f t="shared" si="41"/>
        <v>0.06216785399897118</v>
      </c>
      <c r="G61">
        <f t="shared" si="20"/>
        <v>1.794709650472208</v>
      </c>
      <c r="H61">
        <f t="shared" si="23"/>
        <v>61</v>
      </c>
      <c r="I61">
        <f t="shared" si="42"/>
        <v>0.557193192635304</v>
      </c>
      <c r="J61">
        <f t="shared" si="43"/>
        <v>0.2599138068830631</v>
      </c>
      <c r="K61">
        <f t="shared" si="44"/>
        <v>19.98432852419329</v>
      </c>
      <c r="L61">
        <f t="shared" si="24"/>
        <v>61</v>
      </c>
      <c r="M61">
        <f t="shared" si="45"/>
        <v>0.0777047350556599</v>
      </c>
      <c r="N61">
        <f t="shared" si="46"/>
        <v>0.22527430183409086</v>
      </c>
      <c r="O61">
        <f t="shared" si="47"/>
        <v>0.01123878449575501</v>
      </c>
      <c r="P61">
        <f t="shared" si="48"/>
        <v>0.9378321460010288</v>
      </c>
      <c r="Q61">
        <f t="shared" si="49"/>
        <v>1.4870087500244682</v>
      </c>
      <c r="R61">
        <f t="shared" si="50"/>
        <v>0.5747170560616218</v>
      </c>
      <c r="S61">
        <f t="shared" si="25"/>
        <v>97.9743513600641</v>
      </c>
      <c r="T61">
        <f t="shared" si="51"/>
        <v>1.4870087500244684</v>
      </c>
      <c r="U61">
        <f t="shared" si="52"/>
        <v>32.251233771132114</v>
      </c>
      <c r="V61">
        <f t="shared" si="53"/>
        <v>0.08344604760018813</v>
      </c>
      <c r="W61">
        <f t="shared" si="54"/>
        <v>0.007586004327289831</v>
      </c>
      <c r="Y61">
        <f>MIN(Y60+($Q$151-SUM($Q$52:$Q61))*(1/M61-1/M60)*$Y$51/$Q$151,1)</f>
        <v>0.0009278309017507014</v>
      </c>
      <c r="Z61">
        <f t="shared" si="55"/>
        <v>19.98432852419329</v>
      </c>
      <c r="AA61">
        <f t="shared" si="56"/>
        <v>0.018542077555484524</v>
      </c>
      <c r="AB61">
        <f t="shared" si="57"/>
        <v>10.001435300874387</v>
      </c>
      <c r="AD61">
        <f t="shared" si="58"/>
        <v>0.05065392660320945</v>
      </c>
      <c r="AE61">
        <f t="shared" si="59"/>
        <v>1.1699298742087303</v>
      </c>
      <c r="AF61">
        <f t="shared" si="60"/>
        <v>19.98432852419329</v>
      </c>
      <c r="AG61">
        <f t="shared" si="26"/>
        <v>8.413543814308786</v>
      </c>
      <c r="AH61">
        <f t="shared" si="61"/>
        <v>14.198936169251038</v>
      </c>
      <c r="AJ61">
        <f t="shared" si="27"/>
        <v>0.05065392660320945</v>
      </c>
      <c r="AK61">
        <f t="shared" si="28"/>
        <v>0.043296549408543564</v>
      </c>
      <c r="AL61">
        <f t="shared" si="29"/>
        <v>7.8545442674307635</v>
      </c>
      <c r="AM61">
        <f t="shared" si="30"/>
        <v>52</v>
      </c>
      <c r="AN61">
        <f t="shared" si="31"/>
        <v>0.056602893856159145</v>
      </c>
      <c r="AO61">
        <f t="shared" si="32"/>
        <v>8.865535048522258</v>
      </c>
      <c r="AP61">
        <f t="shared" si="33"/>
        <v>0.043296549408543564</v>
      </c>
      <c r="AQ61">
        <f t="shared" si="34"/>
        <v>7.8545442674307635</v>
      </c>
      <c r="AR61">
        <f t="shared" si="35"/>
        <v>8.413543814308786</v>
      </c>
      <c r="AT61">
        <f t="shared" si="36"/>
        <v>0.557193192635304</v>
      </c>
      <c r="AU61">
        <f t="shared" si="37"/>
        <v>0.2788550868488381</v>
      </c>
      <c r="AV61">
        <f t="shared" si="38"/>
        <v>0.3039235596192567</v>
      </c>
    </row>
    <row r="62" spans="2:48" ht="12.75">
      <c r="B62">
        <f t="shared" si="39"/>
        <v>0.23054903181371209</v>
      </c>
      <c r="C62">
        <f t="shared" si="21"/>
        <v>0.012869050960911873</v>
      </c>
      <c r="D62">
        <f t="shared" si="22"/>
        <v>0.7285428480365064</v>
      </c>
      <c r="E62">
        <f t="shared" si="40"/>
        <v>0.9464211934646067</v>
      </c>
      <c r="F62">
        <f t="shared" si="41"/>
        <v>0.053578806535393264</v>
      </c>
      <c r="G62">
        <f t="shared" si="20"/>
        <v>1.4750937195784826</v>
      </c>
      <c r="H62">
        <f t="shared" si="23"/>
        <v>62</v>
      </c>
      <c r="I62">
        <f t="shared" si="42"/>
        <v>0.6779230273489039</v>
      </c>
      <c r="J62">
        <f t="shared" si="43"/>
        <v>0.26687133854192713</v>
      </c>
      <c r="K62">
        <f t="shared" si="44"/>
        <v>21.249334280350393</v>
      </c>
      <c r="L62">
        <f t="shared" si="24"/>
        <v>62</v>
      </c>
      <c r="M62">
        <f t="shared" si="45"/>
        <v>0.06386646811196207</v>
      </c>
      <c r="N62">
        <f t="shared" si="46"/>
        <v>0.23054903181371209</v>
      </c>
      <c r="O62">
        <f t="shared" si="47"/>
        <v>0.012869050960911873</v>
      </c>
      <c r="P62">
        <f t="shared" si="48"/>
        <v>0.9464211934646067</v>
      </c>
      <c r="Q62">
        <f t="shared" si="49"/>
        <v>1.0176996855569451</v>
      </c>
      <c r="R62">
        <f t="shared" si="50"/>
        <v>0.39333283494700455</v>
      </c>
      <c r="S62">
        <f t="shared" si="25"/>
        <v>98.54906841612572</v>
      </c>
      <c r="T62">
        <f t="shared" si="51"/>
        <v>1.0176996855569451</v>
      </c>
      <c r="U62">
        <f t="shared" si="52"/>
        <v>28.423561747096855</v>
      </c>
      <c r="V62">
        <f t="shared" si="53"/>
        <v>0.07354242331771335</v>
      </c>
      <c r="W62">
        <f t="shared" si="54"/>
        <v>0.0066856748470648505</v>
      </c>
      <c r="Y62">
        <f>MIN(Y61+($Q$151-SUM($Q$52:$Q62))*(1/M62-1/M61)*$Y$51/$Q$151,1)</f>
        <v>0.0009417614389851262</v>
      </c>
      <c r="Z62">
        <f t="shared" si="55"/>
        <v>21.249334280350393</v>
      </c>
      <c r="AA62">
        <f t="shared" si="56"/>
        <v>0.020011803629338756</v>
      </c>
      <c r="AB62">
        <f t="shared" si="57"/>
        <v>10.634673041989865</v>
      </c>
      <c r="AD62">
        <f t="shared" si="58"/>
        <v>0.061629366122627614</v>
      </c>
      <c r="AE62">
        <f t="shared" si="59"/>
        <v>1.4234244290716271</v>
      </c>
      <c r="AF62">
        <f t="shared" si="60"/>
        <v>21.249334280350393</v>
      </c>
      <c r="AG62">
        <f t="shared" si="26"/>
        <v>9.163184479713417</v>
      </c>
      <c r="AH62">
        <f t="shared" si="61"/>
        <v>15.206259380031906</v>
      </c>
      <c r="AJ62">
        <f t="shared" si="27"/>
        <v>0.061629366122627614</v>
      </c>
      <c r="AK62">
        <f t="shared" si="28"/>
        <v>0.056602893856159145</v>
      </c>
      <c r="AL62">
        <f t="shared" si="29"/>
        <v>8.865535048522258</v>
      </c>
      <c r="AM62">
        <f t="shared" si="30"/>
        <v>53</v>
      </c>
      <c r="AN62">
        <f t="shared" si="31"/>
        <v>0.07559924164699129</v>
      </c>
      <c r="AO62">
        <f t="shared" si="32"/>
        <v>9.990429768895048</v>
      </c>
      <c r="AP62">
        <f t="shared" si="33"/>
        <v>0.056602893856159145</v>
      </c>
      <c r="AQ62">
        <f t="shared" si="34"/>
        <v>8.865535048522258</v>
      </c>
      <c r="AR62">
        <f t="shared" si="35"/>
        <v>9.163184479713417</v>
      </c>
      <c r="AT62">
        <f t="shared" si="36"/>
        <v>0.6779230273489039</v>
      </c>
      <c r="AU62">
        <f t="shared" si="37"/>
        <v>0.33928073455733054</v>
      </c>
      <c r="AV62">
        <f t="shared" si="38"/>
        <v>0.3697761967357657</v>
      </c>
    </row>
    <row r="63" spans="2:48" ht="12.75">
      <c r="B63">
        <f t="shared" si="39"/>
        <v>0.2358237617933333</v>
      </c>
      <c r="C63">
        <f t="shared" si="21"/>
        <v>0.014609688770298489</v>
      </c>
      <c r="D63">
        <f t="shared" si="22"/>
        <v>0.7122630747626189</v>
      </c>
      <c r="E63">
        <f t="shared" si="40"/>
        <v>0.953513554802601</v>
      </c>
      <c r="F63">
        <f t="shared" si="41"/>
        <v>0.04648644519739897</v>
      </c>
      <c r="G63">
        <f t="shared" si="20"/>
        <v>1.2239267941337446</v>
      </c>
      <c r="H63">
        <f t="shared" si="23"/>
        <v>63</v>
      </c>
      <c r="I63">
        <f t="shared" si="42"/>
        <v>0.8170423303035598</v>
      </c>
      <c r="J63">
        <f t="shared" si="43"/>
        <v>0.27380515530494487</v>
      </c>
      <c r="K63">
        <f t="shared" si="44"/>
        <v>22.51002823726271</v>
      </c>
      <c r="L63">
        <f t="shared" si="24"/>
        <v>63</v>
      </c>
      <c r="M63">
        <f t="shared" si="45"/>
        <v>0.052991806914652</v>
      </c>
      <c r="N63">
        <f t="shared" si="46"/>
        <v>0.2358237617933333</v>
      </c>
      <c r="O63">
        <f t="shared" si="47"/>
        <v>0.014609688770298489</v>
      </c>
      <c r="P63">
        <f t="shared" si="48"/>
        <v>0.953513554802601</v>
      </c>
      <c r="Q63">
        <f t="shared" si="49"/>
        <v>0.7097438568713045</v>
      </c>
      <c r="R63">
        <f t="shared" si="50"/>
        <v>0.27431035625862005</v>
      </c>
      <c r="S63">
        <f t="shared" si="25"/>
        <v>98.94240125107272</v>
      </c>
      <c r="T63">
        <f t="shared" si="51"/>
        <v>0.7097438568713049</v>
      </c>
      <c r="U63">
        <f t="shared" si="52"/>
        <v>25.224726663344025</v>
      </c>
      <c r="V63">
        <f t="shared" si="53"/>
        <v>0.06526583624020074</v>
      </c>
      <c r="W63">
        <f t="shared" si="54"/>
        <v>0.0059332578400182485</v>
      </c>
      <c r="Y63">
        <f>MIN(Y62+($Q$151-SUM($Q$52:$Q63))*(1/M63-1/M62)*$Y$51/$Q$151,1)</f>
        <v>0.0009536503389812008</v>
      </c>
      <c r="Z63">
        <f t="shared" si="55"/>
        <v>22.51002823726271</v>
      </c>
      <c r="AA63">
        <f t="shared" si="56"/>
        <v>0.021466696058941984</v>
      </c>
      <c r="AB63">
        <f t="shared" si="57"/>
        <v>11.265747466660825</v>
      </c>
      <c r="AD63">
        <f t="shared" si="58"/>
        <v>0.07427657548214178</v>
      </c>
      <c r="AE63">
        <f t="shared" si="59"/>
        <v>1.7155310641795634</v>
      </c>
      <c r="AF63">
        <f t="shared" si="60"/>
        <v>22.51002823726271</v>
      </c>
      <c r="AG63">
        <f t="shared" si="26"/>
        <v>9.912106282610331</v>
      </c>
      <c r="AH63">
        <f t="shared" si="61"/>
        <v>16.21106725993652</v>
      </c>
      <c r="AJ63">
        <f t="shared" si="27"/>
        <v>0.07427657548214178</v>
      </c>
      <c r="AK63">
        <f t="shared" si="28"/>
        <v>0.056602893856159145</v>
      </c>
      <c r="AL63">
        <f t="shared" si="29"/>
        <v>8.865535048522258</v>
      </c>
      <c r="AM63">
        <f t="shared" si="30"/>
        <v>53</v>
      </c>
      <c r="AN63">
        <f t="shared" si="31"/>
        <v>0.07559924164699129</v>
      </c>
      <c r="AO63">
        <f t="shared" si="32"/>
        <v>9.990429768895048</v>
      </c>
      <c r="AP63">
        <f t="shared" si="33"/>
        <v>0.056602893856159145</v>
      </c>
      <c r="AQ63">
        <f t="shared" si="34"/>
        <v>8.865535048522258</v>
      </c>
      <c r="AR63">
        <f t="shared" si="35"/>
        <v>9.912106282610331</v>
      </c>
      <c r="AT63">
        <f t="shared" si="36"/>
        <v>0.8170423303035598</v>
      </c>
      <c r="AU63">
        <f t="shared" si="37"/>
        <v>0.40891075149940787</v>
      </c>
      <c r="AV63">
        <f t="shared" si="38"/>
        <v>0.4456594528928508</v>
      </c>
    </row>
    <row r="64" spans="2:48" ht="12.75">
      <c r="B64">
        <f t="shared" si="39"/>
        <v>0.24109849177295453</v>
      </c>
      <c r="C64">
        <f t="shared" si="21"/>
        <v>0.016460697923914847</v>
      </c>
      <c r="D64">
        <f t="shared" si="22"/>
        <v>0.6961672537291145</v>
      </c>
      <c r="E64">
        <f t="shared" si="40"/>
        <v>0.9594234001071333</v>
      </c>
      <c r="F64">
        <f t="shared" si="41"/>
        <v>0.04057659989286666</v>
      </c>
      <c r="G64">
        <f t="shared" si="20"/>
        <v>1.0243490581733232</v>
      </c>
      <c r="H64">
        <f t="shared" si="23"/>
        <v>64</v>
      </c>
      <c r="I64">
        <f t="shared" si="42"/>
        <v>0.9762297256203429</v>
      </c>
      <c r="J64">
        <f t="shared" si="43"/>
        <v>0.2807105747529742</v>
      </c>
      <c r="K64">
        <f t="shared" si="44"/>
        <v>23.765559045995307</v>
      </c>
      <c r="L64">
        <f t="shared" si="24"/>
        <v>64</v>
      </c>
      <c r="M64">
        <f t="shared" si="45"/>
        <v>0.044350779608796354</v>
      </c>
      <c r="N64">
        <f t="shared" si="46"/>
        <v>0.24109849177295453</v>
      </c>
      <c r="O64">
        <f t="shared" si="47"/>
        <v>0.016460697923914847</v>
      </c>
      <c r="P64">
        <f t="shared" si="48"/>
        <v>0.9594234001071333</v>
      </c>
      <c r="Q64">
        <f t="shared" si="49"/>
        <v>0.5036483772755428</v>
      </c>
      <c r="R64">
        <f t="shared" si="50"/>
        <v>0.19465609242262366</v>
      </c>
      <c r="S64">
        <f t="shared" si="25"/>
        <v>99.21671160733135</v>
      </c>
      <c r="T64">
        <f t="shared" si="51"/>
        <v>0.5036483772755438</v>
      </c>
      <c r="U64">
        <f t="shared" si="52"/>
        <v>22.52696184523265</v>
      </c>
      <c r="V64">
        <f t="shared" si="53"/>
        <v>0.05828570602181087</v>
      </c>
      <c r="W64">
        <f t="shared" si="54"/>
        <v>0.005298700547437352</v>
      </c>
      <c r="Y64">
        <f>MIN(Y63+($Q$151-SUM($Q$52:$Q64))*(1/M64-1/M63)*$Y$51/$Q$151,1)</f>
        <v>0.0009638735114315652</v>
      </c>
      <c r="Z64">
        <f t="shared" si="55"/>
        <v>23.765559045995307</v>
      </c>
      <c r="AA64">
        <f t="shared" si="56"/>
        <v>0.022906992848797696</v>
      </c>
      <c r="AB64">
        <f t="shared" si="57"/>
        <v>11.894233019422051</v>
      </c>
      <c r="AD64">
        <f t="shared" si="58"/>
        <v>0.08874815687457661</v>
      </c>
      <c r="AE64">
        <f t="shared" si="59"/>
        <v>2.0497743604728056</v>
      </c>
      <c r="AF64">
        <f t="shared" si="60"/>
        <v>23.765559045995307</v>
      </c>
      <c r="AG64">
        <f t="shared" si="26"/>
        <v>10.602921634184238</v>
      </c>
      <c r="AH64">
        <f t="shared" si="61"/>
        <v>17.184240340089772</v>
      </c>
      <c r="AJ64">
        <f t="shared" si="27"/>
        <v>0.08874815687457661</v>
      </c>
      <c r="AK64">
        <f t="shared" si="28"/>
        <v>0.07559924164699129</v>
      </c>
      <c r="AL64">
        <f t="shared" si="29"/>
        <v>9.990429768895048</v>
      </c>
      <c r="AM64">
        <f t="shared" si="30"/>
        <v>54</v>
      </c>
      <c r="AN64">
        <f t="shared" si="31"/>
        <v>0.10110308899032948</v>
      </c>
      <c r="AO64">
        <f t="shared" si="32"/>
        <v>11.178428836574838</v>
      </c>
      <c r="AP64">
        <f t="shared" si="33"/>
        <v>0.07559924164699129</v>
      </c>
      <c r="AQ64">
        <f t="shared" si="34"/>
        <v>9.990429768895048</v>
      </c>
      <c r="AR64">
        <f t="shared" si="35"/>
        <v>10.602921634184238</v>
      </c>
      <c r="AT64">
        <f t="shared" si="36"/>
        <v>0.9762297256203429</v>
      </c>
      <c r="AU64">
        <f t="shared" si="37"/>
        <v>0.4885853437969702</v>
      </c>
      <c r="AV64">
        <f t="shared" si="38"/>
        <v>0.5324889412474598</v>
      </c>
    </row>
    <row r="65" spans="2:48" ht="12.75">
      <c r="B65">
        <f t="shared" si="39"/>
        <v>0.24637322175257576</v>
      </c>
      <c r="C65">
        <f t="shared" si="21"/>
        <v>0.018422078421760947</v>
      </c>
      <c r="D65">
        <f t="shared" si="22"/>
        <v>0.6802553849359927</v>
      </c>
      <c r="E65">
        <f t="shared" si="40"/>
        <v>0.9643888861005293</v>
      </c>
      <c r="F65">
        <f t="shared" si="41"/>
        <v>0.03561111389947069</v>
      </c>
      <c r="G65">
        <f t="shared" si="20"/>
        <v>0.8641226305212458</v>
      </c>
      <c r="H65">
        <f t="shared" si="23"/>
        <v>65</v>
      </c>
      <c r="I65">
        <f t="shared" si="42"/>
        <v>1.1572431558664211</v>
      </c>
      <c r="J65">
        <f t="shared" si="43"/>
        <v>0.2875839395855178</v>
      </c>
      <c r="K65">
        <f t="shared" si="44"/>
        <v>25.015261742821423</v>
      </c>
      <c r="L65">
        <f t="shared" si="24"/>
        <v>65</v>
      </c>
      <c r="M65">
        <f t="shared" si="45"/>
        <v>0.03741352816740376</v>
      </c>
      <c r="N65">
        <f t="shared" si="46"/>
        <v>0.24637322175257576</v>
      </c>
      <c r="O65">
        <f t="shared" si="47"/>
        <v>0.018422078421760947</v>
      </c>
      <c r="P65">
        <f t="shared" si="48"/>
        <v>0.9643888861005293</v>
      </c>
      <c r="Q65">
        <f t="shared" si="49"/>
        <v>0.36316250734559546</v>
      </c>
      <c r="R65">
        <f t="shared" si="50"/>
        <v>0.1403594209450236</v>
      </c>
      <c r="S65">
        <f t="shared" si="25"/>
        <v>99.41136769975397</v>
      </c>
      <c r="T65">
        <f t="shared" si="51"/>
        <v>0.36316250734559635</v>
      </c>
      <c r="U65">
        <f t="shared" si="52"/>
        <v>20.23271350776463</v>
      </c>
      <c r="V65">
        <f t="shared" si="53"/>
        <v>0.052349624402931214</v>
      </c>
      <c r="W65">
        <f t="shared" si="54"/>
        <v>0.004759056763902837</v>
      </c>
      <c r="Y65">
        <f>MIN(Y64+($Q$151-SUM($Q$52:$Q65))*(1/M65-1/M64)*$Y$51/$Q$151,1)</f>
        <v>0.0009727264326564479</v>
      </c>
      <c r="Z65">
        <f t="shared" si="55"/>
        <v>25.015261742821423</v>
      </c>
      <c r="AA65">
        <f t="shared" si="56"/>
        <v>0.024333006317062002</v>
      </c>
      <c r="AB65">
        <f t="shared" si="57"/>
        <v>12.519797374569242</v>
      </c>
      <c r="AD65">
        <f t="shared" si="58"/>
        <v>0.10520392326058373</v>
      </c>
      <c r="AE65">
        <f t="shared" si="59"/>
        <v>2.4298454425983467</v>
      </c>
      <c r="AF65">
        <f t="shared" si="60"/>
        <v>25.015261742821423</v>
      </c>
      <c r="AG65">
        <f t="shared" si="26"/>
        <v>11.33059628647367</v>
      </c>
      <c r="AH65">
        <f t="shared" si="61"/>
        <v>18.172929014647547</v>
      </c>
      <c r="AJ65">
        <f t="shared" si="27"/>
        <v>0.10520392326058373</v>
      </c>
      <c r="AK65">
        <f t="shared" si="28"/>
        <v>0.10110308899032948</v>
      </c>
      <c r="AL65">
        <f t="shared" si="29"/>
        <v>11.178428836574838</v>
      </c>
      <c r="AM65">
        <f t="shared" si="30"/>
        <v>55</v>
      </c>
      <c r="AN65">
        <f t="shared" si="31"/>
        <v>0.13411276188566</v>
      </c>
      <c r="AO65">
        <f t="shared" si="32"/>
        <v>12.403301000493226</v>
      </c>
      <c r="AP65">
        <f t="shared" si="33"/>
        <v>0.10110308899032948</v>
      </c>
      <c r="AQ65">
        <f t="shared" si="34"/>
        <v>11.178428836574838</v>
      </c>
      <c r="AR65">
        <f t="shared" si="35"/>
        <v>11.33059628647367</v>
      </c>
      <c r="AT65">
        <f t="shared" si="36"/>
        <v>1.1572431558664211</v>
      </c>
      <c r="AU65">
        <f t="shared" si="37"/>
        <v>0.5791844184365715</v>
      </c>
      <c r="AV65">
        <f t="shared" si="38"/>
        <v>0.6312235395635024</v>
      </c>
    </row>
    <row r="66" spans="2:48" ht="12.75">
      <c r="B66">
        <f t="shared" si="39"/>
        <v>0.25164795173219695</v>
      </c>
      <c r="C66">
        <f t="shared" si="21"/>
        <v>0.02049383026383678</v>
      </c>
      <c r="D66">
        <f t="shared" si="22"/>
        <v>0.6645274683832542</v>
      </c>
      <c r="E66">
        <f t="shared" si="40"/>
        <v>0.9685926726075101</v>
      </c>
      <c r="F66">
        <f t="shared" si="41"/>
        <v>0.03140732739248986</v>
      </c>
      <c r="G66">
        <f t="shared" si="20"/>
        <v>0.7342552428133622</v>
      </c>
      <c r="H66">
        <f t="shared" si="23"/>
        <v>66</v>
      </c>
      <c r="I66">
        <f t="shared" si="42"/>
        <v>1.3619242215668954</v>
      </c>
      <c r="J66">
        <f t="shared" si="43"/>
        <v>0.29442235164271036</v>
      </c>
      <c r="K66">
        <f t="shared" si="44"/>
        <v>26.258609389583704</v>
      </c>
      <c r="L66">
        <f t="shared" si="24"/>
        <v>66</v>
      </c>
      <c r="M66">
        <f t="shared" si="45"/>
        <v>0.03179071839895088</v>
      </c>
      <c r="N66">
        <f t="shared" si="46"/>
        <v>0.25164795173219695</v>
      </c>
      <c r="O66">
        <f t="shared" si="47"/>
        <v>0.02049383026383678</v>
      </c>
      <c r="P66">
        <f t="shared" si="48"/>
        <v>0.9685926726075101</v>
      </c>
      <c r="Q66">
        <f t="shared" si="49"/>
        <v>0.26574887520171</v>
      </c>
      <c r="R66">
        <f t="shared" si="50"/>
        <v>0.10270982682859194</v>
      </c>
      <c r="S66">
        <f t="shared" si="25"/>
        <v>99.55172712069898</v>
      </c>
      <c r="T66">
        <f t="shared" si="51"/>
        <v>0.26574887520170987</v>
      </c>
      <c r="U66">
        <f t="shared" si="52"/>
        <v>18.26663733225545</v>
      </c>
      <c r="V66">
        <f t="shared" si="53"/>
        <v>0.04726264734985532</v>
      </c>
      <c r="W66">
        <f t="shared" si="54"/>
        <v>0.004296604304532302</v>
      </c>
      <c r="Y66">
        <f>MIN(Y65+($Q$151-SUM($Q$52:$Q66))*(1/M66-1/M65)*$Y$51/$Q$151,1)</f>
        <v>0.0009804432607683244</v>
      </c>
      <c r="Z66">
        <f t="shared" si="55"/>
        <v>26.258609389583704</v>
      </c>
      <c r="AA66">
        <f t="shared" si="56"/>
        <v>0.025745076613165187</v>
      </c>
      <c r="AB66">
        <f t="shared" si="57"/>
        <v>13.142177233098435</v>
      </c>
      <c r="AD66">
        <f t="shared" si="58"/>
        <v>0.12381129286971775</v>
      </c>
      <c r="AE66">
        <f t="shared" si="59"/>
        <v>2.8596110905153673</v>
      </c>
      <c r="AF66">
        <f t="shared" si="60"/>
        <v>26.258609389583704</v>
      </c>
      <c r="AG66">
        <f t="shared" si="26"/>
        <v>12.021049934719098</v>
      </c>
      <c r="AH66">
        <f t="shared" si="61"/>
        <v>19.1398296621514</v>
      </c>
      <c r="AJ66">
        <f t="shared" si="27"/>
        <v>0.12381129286971775</v>
      </c>
      <c r="AK66">
        <f t="shared" si="28"/>
        <v>0.10110308899032948</v>
      </c>
      <c r="AL66">
        <f t="shared" si="29"/>
        <v>11.178428836574838</v>
      </c>
      <c r="AM66">
        <f t="shared" si="30"/>
        <v>55</v>
      </c>
      <c r="AN66">
        <f t="shared" si="31"/>
        <v>0.13411276188566</v>
      </c>
      <c r="AO66">
        <f t="shared" si="32"/>
        <v>12.403301000493226</v>
      </c>
      <c r="AP66">
        <f t="shared" si="33"/>
        <v>0.10110308899032948</v>
      </c>
      <c r="AQ66">
        <f t="shared" si="34"/>
        <v>11.178428836574838</v>
      </c>
      <c r="AR66">
        <f t="shared" si="35"/>
        <v>12.021049934719098</v>
      </c>
      <c r="AT66">
        <f t="shared" si="36"/>
        <v>1.3619242215668954</v>
      </c>
      <c r="AU66">
        <f t="shared" si="37"/>
        <v>0.681629755495804</v>
      </c>
      <c r="AV66">
        <f t="shared" si="38"/>
        <v>0.7428677572183066</v>
      </c>
    </row>
    <row r="67" spans="2:48" ht="12.75">
      <c r="B67">
        <f t="shared" si="39"/>
        <v>0.25692268171181815</v>
      </c>
      <c r="C67">
        <f t="shared" si="21"/>
        <v>0.022675953450142363</v>
      </c>
      <c r="D67">
        <f t="shared" si="22"/>
        <v>0.6489835040708986</v>
      </c>
      <c r="E67">
        <f t="shared" si="40"/>
        <v>0.9721764090790534</v>
      </c>
      <c r="F67">
        <f t="shared" si="41"/>
        <v>0.02782359092094655</v>
      </c>
      <c r="G67">
        <f t="shared" si="20"/>
        <v>0.6280606461388415</v>
      </c>
      <c r="H67">
        <f t="shared" si="23"/>
        <v>67</v>
      </c>
      <c r="I67">
        <f t="shared" si="42"/>
        <v>1.5922029284078663</v>
      </c>
      <c r="J67">
        <f t="shared" si="43"/>
        <v>0.3012234846549718</v>
      </c>
      <c r="K67">
        <f t="shared" si="44"/>
        <v>27.495179028176693</v>
      </c>
      <c r="L67">
        <f t="shared" si="24"/>
        <v>67</v>
      </c>
      <c r="M67">
        <f t="shared" si="45"/>
        <v>0.027192858797112144</v>
      </c>
      <c r="N67">
        <f t="shared" si="46"/>
        <v>0.25692268171181815</v>
      </c>
      <c r="O67">
        <f t="shared" si="47"/>
        <v>0.022675953450142363</v>
      </c>
      <c r="P67">
        <f t="shared" si="48"/>
        <v>0.9721764090790534</v>
      </c>
      <c r="Q67">
        <f t="shared" si="49"/>
        <v>0.19712205914486775</v>
      </c>
      <c r="R67">
        <f t="shared" si="50"/>
        <v>0.07618610819517985</v>
      </c>
      <c r="S67">
        <f t="shared" si="25"/>
        <v>99.65443694752757</v>
      </c>
      <c r="T67">
        <f t="shared" si="51"/>
        <v>0.19712205914486783</v>
      </c>
      <c r="U67">
        <f t="shared" si="52"/>
        <v>16.569907477103506</v>
      </c>
      <c r="V67">
        <f t="shared" si="53"/>
        <v>0.042872570329471636</v>
      </c>
      <c r="W67">
        <f t="shared" si="54"/>
        <v>0.0038975063935883306</v>
      </c>
      <c r="Y67">
        <f>MIN(Y66+($Q$151-SUM($Q$52:$Q67))*(1/M67-1/M66)*$Y$51/$Q$151,1)</f>
        <v>0.0009872110792190029</v>
      </c>
      <c r="Z67">
        <f t="shared" si="55"/>
        <v>27.495179028176693</v>
      </c>
      <c r="AA67">
        <f t="shared" si="56"/>
        <v>0.02714354536172601</v>
      </c>
      <c r="AB67">
        <f t="shared" si="57"/>
        <v>13.761161286769209</v>
      </c>
      <c r="AD67">
        <f t="shared" si="58"/>
        <v>0.14474572076435147</v>
      </c>
      <c r="AE67">
        <f t="shared" si="59"/>
        <v>3.3431237071236275</v>
      </c>
      <c r="AF67">
        <f t="shared" si="60"/>
        <v>27.495179028176693</v>
      </c>
      <c r="AG67">
        <f t="shared" si="26"/>
        <v>12.721806047238806</v>
      </c>
      <c r="AH67">
        <f t="shared" si="61"/>
        <v>20.10849253770775</v>
      </c>
      <c r="AJ67">
        <f t="shared" si="27"/>
        <v>0.14474572076435147</v>
      </c>
      <c r="AK67">
        <f t="shared" si="28"/>
        <v>0.13411276188566</v>
      </c>
      <c r="AL67">
        <f t="shared" si="29"/>
        <v>12.403301000493226</v>
      </c>
      <c r="AM67">
        <f t="shared" si="30"/>
        <v>56</v>
      </c>
      <c r="AN67">
        <f t="shared" si="31"/>
        <v>0.17573694398437406</v>
      </c>
      <c r="AO67">
        <f t="shared" si="32"/>
        <v>13.650132876394263</v>
      </c>
      <c r="AP67">
        <f t="shared" si="33"/>
        <v>0.13411276188566</v>
      </c>
      <c r="AQ67">
        <f t="shared" si="34"/>
        <v>12.403301000493226</v>
      </c>
      <c r="AR67">
        <f t="shared" si="35"/>
        <v>12.721806047238806</v>
      </c>
      <c r="AT67">
        <f t="shared" si="36"/>
        <v>1.5922029284078663</v>
      </c>
      <c r="AU67">
        <f t="shared" si="37"/>
        <v>0.7968873843895777</v>
      </c>
      <c r="AV67">
        <f t="shared" si="38"/>
        <v>0.8684743245861088</v>
      </c>
    </row>
    <row r="68" spans="2:48" ht="12.75">
      <c r="B68">
        <f t="shared" si="39"/>
        <v>0.26219741169143934</v>
      </c>
      <c r="C68">
        <f t="shared" si="21"/>
        <v>0.024968447980677683</v>
      </c>
      <c r="D68">
        <f t="shared" si="22"/>
        <v>0.6336234919989258</v>
      </c>
      <c r="E68">
        <f t="shared" si="40"/>
        <v>0.9752510849493116</v>
      </c>
      <c r="F68">
        <f t="shared" si="41"/>
        <v>0.024748915050688436</v>
      </c>
      <c r="G68">
        <f t="shared" si="20"/>
        <v>0.5405104928417275</v>
      </c>
      <c r="H68">
        <f t="shared" si="23"/>
        <v>68</v>
      </c>
      <c r="I68">
        <f t="shared" si="42"/>
        <v>1.8501028439661031</v>
      </c>
      <c r="J68">
        <f t="shared" si="43"/>
        <v>0.3079854498117935</v>
      </c>
      <c r="K68">
        <f t="shared" si="44"/>
        <v>28.72462723850791</v>
      </c>
      <c r="L68">
        <f t="shared" si="24"/>
        <v>68</v>
      </c>
      <c r="M68">
        <f t="shared" si="45"/>
        <v>0.023402239259158086</v>
      </c>
      <c r="N68">
        <f t="shared" si="46"/>
        <v>0.26219741169143934</v>
      </c>
      <c r="O68">
        <f t="shared" si="47"/>
        <v>0.024968447980677683</v>
      </c>
      <c r="P68">
        <f t="shared" si="48"/>
        <v>0.9752510849493116</v>
      </c>
      <c r="Q68">
        <f t="shared" si="49"/>
        <v>0.1480590952181168</v>
      </c>
      <c r="R68">
        <f t="shared" si="50"/>
        <v>0.057223662823438846</v>
      </c>
      <c r="S68">
        <f t="shared" si="25"/>
        <v>99.73062305572275</v>
      </c>
      <c r="T68">
        <f t="shared" si="51"/>
        <v>0.14805909521811714</v>
      </c>
      <c r="U68">
        <f t="shared" si="52"/>
        <v>15.096124063752553</v>
      </c>
      <c r="V68">
        <f t="shared" si="53"/>
        <v>0.039059339439280666</v>
      </c>
      <c r="W68">
        <f t="shared" si="54"/>
        <v>0.003550849039934606</v>
      </c>
      <c r="Y68">
        <f>MIN(Y67+($Q$151-SUM($Q$52:$Q68))*(1/M68-1/M67)*$Y$51/$Q$151,1)</f>
        <v>0.0009931805555290685</v>
      </c>
      <c r="Z68">
        <f t="shared" si="55"/>
        <v>28.72462723850791</v>
      </c>
      <c r="AA68">
        <f t="shared" si="56"/>
        <v>0.028528741238106697</v>
      </c>
      <c r="AB68">
        <f t="shared" si="57"/>
        <v>14.376577989873008</v>
      </c>
      <c r="AD68">
        <f t="shared" si="58"/>
        <v>0.1681911676332821</v>
      </c>
      <c r="AE68">
        <f t="shared" si="59"/>
        <v>3.8846321457684914</v>
      </c>
      <c r="AF68">
        <f t="shared" si="60"/>
        <v>28.72462723850791</v>
      </c>
      <c r="AG68">
        <f t="shared" si="26"/>
        <v>13.424102861902943</v>
      </c>
      <c r="AH68">
        <f t="shared" si="61"/>
        <v>21.074365050205426</v>
      </c>
      <c r="AJ68">
        <f t="shared" si="27"/>
        <v>0.1681911676332821</v>
      </c>
      <c r="AK68">
        <f t="shared" si="28"/>
        <v>0.13411276188566</v>
      </c>
      <c r="AL68">
        <f t="shared" si="29"/>
        <v>12.403301000493226</v>
      </c>
      <c r="AM68">
        <f t="shared" si="30"/>
        <v>56</v>
      </c>
      <c r="AN68">
        <f t="shared" si="31"/>
        <v>0.17573694398437406</v>
      </c>
      <c r="AO68">
        <f t="shared" si="32"/>
        <v>13.650132876394263</v>
      </c>
      <c r="AP68">
        <f t="shared" si="33"/>
        <v>0.13411276188566</v>
      </c>
      <c r="AQ68">
        <f t="shared" si="34"/>
        <v>12.403301000493226</v>
      </c>
      <c r="AR68">
        <f t="shared" si="35"/>
        <v>13.424102861902943</v>
      </c>
      <c r="AT68">
        <f t="shared" si="36"/>
        <v>1.8501028439661031</v>
      </c>
      <c r="AU68">
        <f t="shared" si="37"/>
        <v>0.9259701650682296</v>
      </c>
      <c r="AV68">
        <f t="shared" si="38"/>
        <v>1.0091470057996925</v>
      </c>
    </row>
    <row r="69" spans="2:48" ht="12.75">
      <c r="B69">
        <f t="shared" si="39"/>
        <v>0.26747214167106054</v>
      </c>
      <c r="C69">
        <f t="shared" si="21"/>
        <v>0.027371313855442756</v>
      </c>
      <c r="D69">
        <f t="shared" si="22"/>
        <v>0.618447432167336</v>
      </c>
      <c r="E69">
        <f t="shared" si="40"/>
        <v>0.9779045120888153</v>
      </c>
      <c r="F69">
        <f t="shared" si="41"/>
        <v>0.022095487911184652</v>
      </c>
      <c r="G69">
        <f t="shared" si="20"/>
        <v>0.4677822729784263</v>
      </c>
      <c r="H69">
        <f t="shared" si="23"/>
        <v>69</v>
      </c>
      <c r="I69">
        <f t="shared" si="42"/>
        <v>2.1377466778141874</v>
      </c>
      <c r="J69">
        <f t="shared" si="43"/>
        <v>0.31470669754787906</v>
      </c>
      <c r="K69">
        <f t="shared" si="44"/>
        <v>29.94667228143256</v>
      </c>
      <c r="L69">
        <f t="shared" si="24"/>
        <v>69</v>
      </c>
      <c r="M69">
        <f t="shared" si="45"/>
        <v>0.020253358294451244</v>
      </c>
      <c r="N69">
        <f t="shared" si="46"/>
        <v>0.26747214167106054</v>
      </c>
      <c r="O69">
        <f t="shared" si="47"/>
        <v>0.027371313855442756</v>
      </c>
      <c r="P69">
        <f t="shared" si="48"/>
        <v>0.9779045120888153</v>
      </c>
      <c r="Q69">
        <f t="shared" si="49"/>
        <v>0.11250117256629556</v>
      </c>
      <c r="R69">
        <f t="shared" si="50"/>
        <v>0.04348080850211404</v>
      </c>
      <c r="S69">
        <f t="shared" si="25"/>
        <v>99.78784671854618</v>
      </c>
      <c r="T69">
        <f t="shared" si="51"/>
        <v>0.11250117256629501</v>
      </c>
      <c r="U69">
        <f t="shared" si="52"/>
        <v>13.808336672441369</v>
      </c>
      <c r="V69">
        <f t="shared" si="53"/>
        <v>0.03572735007363777</v>
      </c>
      <c r="W69">
        <f t="shared" si="54"/>
        <v>0.0032479409157852514</v>
      </c>
      <c r="Y69">
        <f>MIN(Y68+($Q$151-SUM($Q$52:$Q69))*(1/M69-1/M68)*$Y$51/$Q$151,1)</f>
        <v>0.0009984739652580212</v>
      </c>
      <c r="Z69">
        <f t="shared" si="55"/>
        <v>29.94667228143256</v>
      </c>
      <c r="AA69">
        <f t="shared" si="56"/>
        <v>0.02990097261912444</v>
      </c>
      <c r="AB69">
        <f t="shared" si="57"/>
        <v>14.988286627025841</v>
      </c>
      <c r="AD69">
        <f t="shared" si="58"/>
        <v>0.194340607074017</v>
      </c>
      <c r="AE69">
        <f t="shared" si="59"/>
        <v>4.488593426700845</v>
      </c>
      <c r="AF69">
        <f t="shared" si="60"/>
        <v>29.94667228143256</v>
      </c>
      <c r="AG69">
        <f t="shared" si="26"/>
        <v>14.105796597655424</v>
      </c>
      <c r="AH69">
        <f t="shared" si="61"/>
        <v>22.02623443954399</v>
      </c>
      <c r="AJ69">
        <f t="shared" si="27"/>
        <v>0.194340607074017</v>
      </c>
      <c r="AK69">
        <f t="shared" si="28"/>
        <v>0.17573694398437406</v>
      </c>
      <c r="AL69">
        <f t="shared" si="29"/>
        <v>13.650132876394263</v>
      </c>
      <c r="AM69">
        <f t="shared" si="30"/>
        <v>57</v>
      </c>
      <c r="AN69">
        <f t="shared" si="31"/>
        <v>0.22716693190895473</v>
      </c>
      <c r="AO69">
        <f t="shared" si="32"/>
        <v>14.909819184902913</v>
      </c>
      <c r="AP69">
        <f t="shared" si="33"/>
        <v>0.17573694398437406</v>
      </c>
      <c r="AQ69">
        <f t="shared" si="34"/>
        <v>13.650132876394263</v>
      </c>
      <c r="AR69">
        <f t="shared" si="35"/>
        <v>14.105796597655424</v>
      </c>
      <c r="AT69">
        <f t="shared" si="36"/>
        <v>2.1377466778141874</v>
      </c>
      <c r="AU69">
        <f t="shared" si="37"/>
        <v>1.0699405811081508</v>
      </c>
      <c r="AV69">
        <f t="shared" si="38"/>
        <v>1.166043642444102</v>
      </c>
    </row>
    <row r="70" spans="2:48" ht="12.75">
      <c r="B70">
        <f t="shared" si="39"/>
        <v>0.27274687165068173</v>
      </c>
      <c r="C70">
        <f t="shared" si="21"/>
        <v>0.029884551074437563</v>
      </c>
      <c r="D70">
        <f t="shared" si="22"/>
        <v>0.603455324576129</v>
      </c>
      <c r="E70">
        <f t="shared" si="40"/>
        <v>0.9802067961847564</v>
      </c>
      <c r="F70">
        <f t="shared" si="41"/>
        <v>0.019793203815243632</v>
      </c>
      <c r="G70">
        <f t="shared" si="20"/>
        <v>0.40694039984318847</v>
      </c>
      <c r="H70">
        <f t="shared" si="23"/>
        <v>70</v>
      </c>
      <c r="I70">
        <f t="shared" si="42"/>
        <v>2.4573623075648</v>
      </c>
      <c r="J70">
        <f t="shared" si="43"/>
        <v>0.3213859446522092</v>
      </c>
      <c r="K70">
        <f t="shared" si="44"/>
        <v>31.161080845856226</v>
      </c>
      <c r="L70">
        <f t="shared" si="24"/>
        <v>70</v>
      </c>
      <c r="M70">
        <f t="shared" si="45"/>
        <v>0.01761911512814308</v>
      </c>
      <c r="N70">
        <f t="shared" si="46"/>
        <v>0.27274687165068173</v>
      </c>
      <c r="O70">
        <f t="shared" si="47"/>
        <v>0.029884551074437563</v>
      </c>
      <c r="P70">
        <f t="shared" si="48"/>
        <v>0.9802067961847564</v>
      </c>
      <c r="Q70">
        <f t="shared" si="49"/>
        <v>0.0864026047433978</v>
      </c>
      <c r="R70">
        <f t="shared" si="50"/>
        <v>0.033393919594195</v>
      </c>
      <c r="S70">
        <f t="shared" si="25"/>
        <v>99.83132752704829</v>
      </c>
      <c r="T70">
        <f t="shared" si="51"/>
        <v>0.08640260474339795</v>
      </c>
      <c r="U70">
        <f t="shared" si="52"/>
        <v>12.676855356901573</v>
      </c>
      <c r="V70">
        <f t="shared" si="53"/>
        <v>0.03279978319711815</v>
      </c>
      <c r="W70">
        <f t="shared" si="54"/>
        <v>0.002981798472465286</v>
      </c>
      <c r="Y70">
        <f>MIN(Y69+($Q$151-SUM($Q$52:$Q70))*(1/M70-1/M69)*$Y$51/$Q$151,1)</f>
        <v>0.0010031912743654187</v>
      </c>
      <c r="Z70">
        <f t="shared" si="55"/>
        <v>31.161080845856226</v>
      </c>
      <c r="AA70">
        <f t="shared" si="56"/>
        <v>0.03126052440435834</v>
      </c>
      <c r="AB70">
        <f t="shared" si="57"/>
        <v>15.596170685130293</v>
      </c>
      <c r="AD70">
        <f t="shared" si="58"/>
        <v>0.2233965734149818</v>
      </c>
      <c r="AE70">
        <f t="shared" si="59"/>
        <v>5.159685389868499</v>
      </c>
      <c r="AF70">
        <f t="shared" si="60"/>
        <v>31.161080845856226</v>
      </c>
      <c r="AG70">
        <f t="shared" si="26"/>
        <v>14.817470942861872</v>
      </c>
      <c r="AH70">
        <f t="shared" si="61"/>
        <v>22.98927589435905</v>
      </c>
      <c r="AJ70">
        <f t="shared" si="27"/>
        <v>0.2233965734149818</v>
      </c>
      <c r="AK70">
        <f t="shared" si="28"/>
        <v>0.17573694398437406</v>
      </c>
      <c r="AL70">
        <f t="shared" si="29"/>
        <v>13.650132876394263</v>
      </c>
      <c r="AM70">
        <f t="shared" si="30"/>
        <v>57</v>
      </c>
      <c r="AN70">
        <f t="shared" si="31"/>
        <v>0.22716693190895473</v>
      </c>
      <c r="AO70">
        <f t="shared" si="32"/>
        <v>14.909819184902913</v>
      </c>
      <c r="AP70">
        <f t="shared" si="33"/>
        <v>0.17573694398437406</v>
      </c>
      <c r="AQ70">
        <f t="shared" si="34"/>
        <v>13.650132876394263</v>
      </c>
      <c r="AR70">
        <f t="shared" si="35"/>
        <v>14.817470942861872</v>
      </c>
      <c r="AT70">
        <f t="shared" si="36"/>
        <v>2.4573623075648</v>
      </c>
      <c r="AU70">
        <f t="shared" si="37"/>
        <v>1.2299137559948519</v>
      </c>
      <c r="AV70">
        <f t="shared" si="38"/>
        <v>1.340379440489891</v>
      </c>
    </row>
    <row r="71" spans="2:48" ht="12.75">
      <c r="B71">
        <f t="shared" si="39"/>
        <v>0.27802160163030293</v>
      </c>
      <c r="C71">
        <f t="shared" si="21"/>
        <v>0.03250815963766212</v>
      </c>
      <c r="D71">
        <f t="shared" si="22"/>
        <v>0.588647169225305</v>
      </c>
      <c r="E71">
        <f t="shared" si="40"/>
        <v>0.982214381808495</v>
      </c>
      <c r="F71">
        <f t="shared" si="41"/>
        <v>0.017785618191505037</v>
      </c>
      <c r="G71">
        <f t="shared" si="20"/>
        <v>0.3557086803510545</v>
      </c>
      <c r="H71">
        <f t="shared" si="23"/>
        <v>71</v>
      </c>
      <c r="I71">
        <f t="shared" si="42"/>
        <v>2.8112892803545986</v>
      </c>
      <c r="J71">
        <f t="shared" si="43"/>
        <v>0.3280221193965608</v>
      </c>
      <c r="K71">
        <f t="shared" si="44"/>
        <v>32.36765807210197</v>
      </c>
      <c r="L71">
        <f t="shared" si="24"/>
        <v>71</v>
      </c>
      <c r="M71">
        <f t="shared" si="45"/>
        <v>0.01540095845386726</v>
      </c>
      <c r="N71">
        <f t="shared" si="46"/>
        <v>0.27802160163030293</v>
      </c>
      <c r="O71">
        <f t="shared" si="47"/>
        <v>0.03250815963766212</v>
      </c>
      <c r="P71">
        <f t="shared" si="48"/>
        <v>0.982214381808495</v>
      </c>
      <c r="Q71">
        <f t="shared" si="49"/>
        <v>0.06702026232374246</v>
      </c>
      <c r="R71">
        <f t="shared" si="50"/>
        <v>0.02590279839210435</v>
      </c>
      <c r="S71">
        <f t="shared" si="25"/>
        <v>99.86472144664248</v>
      </c>
      <c r="T71">
        <f t="shared" si="51"/>
        <v>0.0670202623237424</v>
      </c>
      <c r="U71">
        <f t="shared" si="52"/>
        <v>11.677623448560528</v>
      </c>
      <c r="V71">
        <f t="shared" si="53"/>
        <v>0.030214395178204942</v>
      </c>
      <c r="W71">
        <f t="shared" si="54"/>
        <v>0.002746763198018631</v>
      </c>
      <c r="Y71">
        <f>MIN(Y70+($Q$151-SUM($Q$52:$Q71))*(1/M71-1/M70)*$Y$51/$Q$151,1)</f>
        <v>0.0010074147838204032</v>
      </c>
      <c r="Z71">
        <f t="shared" si="55"/>
        <v>32.36765807210197</v>
      </c>
      <c r="AA71">
        <f t="shared" si="56"/>
        <v>0.03260765725947933</v>
      </c>
      <c r="AB71">
        <f t="shared" si="57"/>
        <v>16.20013286468072</v>
      </c>
      <c r="AD71">
        <f t="shared" si="58"/>
        <v>0.25557175275950894</v>
      </c>
      <c r="AE71">
        <f t="shared" si="59"/>
        <v>5.902820345980685</v>
      </c>
      <c r="AF71">
        <f t="shared" si="60"/>
        <v>32.36765807210197</v>
      </c>
      <c r="AG71">
        <f t="shared" si="26"/>
        <v>15.485506407715324</v>
      </c>
      <c r="AH71">
        <f t="shared" si="61"/>
        <v>23.926582239908647</v>
      </c>
      <c r="AJ71">
        <f t="shared" si="27"/>
        <v>0.25557175275950894</v>
      </c>
      <c r="AK71">
        <f t="shared" si="28"/>
        <v>0.22716693190895473</v>
      </c>
      <c r="AL71">
        <f t="shared" si="29"/>
        <v>14.909819184902913</v>
      </c>
      <c r="AM71">
        <f t="shared" si="30"/>
        <v>58</v>
      </c>
      <c r="AN71">
        <f t="shared" si="31"/>
        <v>0.2896651878967774</v>
      </c>
      <c r="AO71">
        <f t="shared" si="32"/>
        <v>16.17648612181291</v>
      </c>
      <c r="AP71">
        <f t="shared" si="33"/>
        <v>0.22716693190895473</v>
      </c>
      <c r="AQ71">
        <f t="shared" si="34"/>
        <v>14.909819184902913</v>
      </c>
      <c r="AR71">
        <f t="shared" si="35"/>
        <v>15.485506407715324</v>
      </c>
      <c r="AT71">
        <f t="shared" si="36"/>
        <v>2.8112892803545986</v>
      </c>
      <c r="AU71">
        <f t="shared" si="37"/>
        <v>1.4070607073686119</v>
      </c>
      <c r="AV71">
        <f t="shared" si="38"/>
        <v>1.5334305165570536</v>
      </c>
    </row>
    <row r="72" spans="2:48" ht="12.75">
      <c r="B72">
        <f t="shared" si="39"/>
        <v>0.2832963316099241</v>
      </c>
      <c r="C72">
        <f t="shared" si="21"/>
        <v>0.03524213954511642</v>
      </c>
      <c r="D72">
        <f t="shared" si="22"/>
        <v>0.5740229661148639</v>
      </c>
      <c r="E72">
        <f t="shared" si="40"/>
        <v>0.9839730745599878</v>
      </c>
      <c r="F72">
        <f t="shared" si="41"/>
        <v>0.016026925440012163</v>
      </c>
      <c r="G72">
        <f t="shared" si="20"/>
        <v>0.31230619201883947</v>
      </c>
      <c r="H72">
        <f t="shared" si="23"/>
        <v>72</v>
      </c>
      <c r="I72">
        <f t="shared" si="42"/>
        <v>3.201985825307224</v>
      </c>
      <c r="J72">
        <f t="shared" si="43"/>
        <v>0.3346143196920988</v>
      </c>
      <c r="K72">
        <f t="shared" si="44"/>
        <v>33.56623994401797</v>
      </c>
      <c r="L72">
        <f t="shared" si="24"/>
        <v>72</v>
      </c>
      <c r="M72">
        <f t="shared" si="45"/>
        <v>0.013521780473337776</v>
      </c>
      <c r="N72">
        <f t="shared" si="46"/>
        <v>0.2832963316099241</v>
      </c>
      <c r="O72">
        <f t="shared" si="47"/>
        <v>0.03524213954511642</v>
      </c>
      <c r="P72">
        <f t="shared" si="48"/>
        <v>0.9839730745599878</v>
      </c>
      <c r="Q72">
        <f t="shared" si="49"/>
        <v>0.05246731779096126</v>
      </c>
      <c r="R72">
        <f t="shared" si="50"/>
        <v>0.02027820106625105</v>
      </c>
      <c r="S72">
        <f t="shared" si="25"/>
        <v>99.89062424503459</v>
      </c>
      <c r="T72">
        <f t="shared" si="51"/>
        <v>0.05246731779096114</v>
      </c>
      <c r="U72">
        <f t="shared" si="52"/>
        <v>10.790995465228567</v>
      </c>
      <c r="V72">
        <f t="shared" si="53"/>
        <v>0.027920355780338517</v>
      </c>
      <c r="W72">
        <f t="shared" si="54"/>
        <v>0.0025382141618489557</v>
      </c>
      <c r="Y72">
        <f>MIN(Y71+($Q$151-SUM($Q$52:$Q72))*(1/M72-1/M71)*$Y$51/$Q$151,1)</f>
        <v>0.0010112127030595893</v>
      </c>
      <c r="Z72">
        <f t="shared" si="55"/>
        <v>33.56623994401797</v>
      </c>
      <c r="AA72">
        <f t="shared" si="56"/>
        <v>0.03394260822533717</v>
      </c>
      <c r="AB72">
        <f t="shared" si="57"/>
        <v>16.800091276121655</v>
      </c>
      <c r="AD72">
        <f t="shared" si="58"/>
        <v>0.2910896204824749</v>
      </c>
      <c r="AE72">
        <f t="shared" si="59"/>
        <v>6.7231598004674975</v>
      </c>
      <c r="AF72">
        <f t="shared" si="60"/>
        <v>33.56623994401797</v>
      </c>
      <c r="AG72">
        <f t="shared" si="26"/>
        <v>16.20063414329794</v>
      </c>
      <c r="AH72">
        <f t="shared" si="61"/>
        <v>24.883437043657956</v>
      </c>
      <c r="AJ72">
        <f t="shared" si="27"/>
        <v>0.2910896204824749</v>
      </c>
      <c r="AK72">
        <f t="shared" si="28"/>
        <v>0.2896651878967774</v>
      </c>
      <c r="AL72">
        <f t="shared" si="29"/>
        <v>16.17648612181291</v>
      </c>
      <c r="AM72">
        <f t="shared" si="30"/>
        <v>59</v>
      </c>
      <c r="AN72">
        <f t="shared" si="31"/>
        <v>0.3645609994959448</v>
      </c>
      <c r="AO72">
        <f t="shared" si="32"/>
        <v>17.44617461798686</v>
      </c>
      <c r="AP72">
        <f t="shared" si="33"/>
        <v>0.2896651878967774</v>
      </c>
      <c r="AQ72">
        <f t="shared" si="34"/>
        <v>16.17648612181291</v>
      </c>
      <c r="AR72">
        <f t="shared" si="35"/>
        <v>16.20063414329794</v>
      </c>
      <c r="AT72">
        <f t="shared" si="36"/>
        <v>3.201985825307224</v>
      </c>
      <c r="AU72">
        <f t="shared" si="37"/>
        <v>1.6026118570243957</v>
      </c>
      <c r="AV72">
        <f t="shared" si="38"/>
        <v>1.7465377228948493</v>
      </c>
    </row>
    <row r="73" spans="2:48" ht="12.75">
      <c r="B73">
        <f t="shared" si="39"/>
        <v>0.2885710615895453</v>
      </c>
      <c r="C73">
        <f t="shared" si="21"/>
        <v>0.038086490796800467</v>
      </c>
      <c r="D73">
        <f t="shared" si="22"/>
        <v>0.5595827152448057</v>
      </c>
      <c r="E73">
        <f t="shared" si="40"/>
        <v>0.9855203216163632</v>
      </c>
      <c r="F73">
        <f t="shared" si="41"/>
        <v>0.01447967838363684</v>
      </c>
      <c r="G73">
        <f t="shared" si="20"/>
        <v>0.2753276357558721</v>
      </c>
      <c r="H73">
        <f t="shared" si="23"/>
        <v>73</v>
      </c>
      <c r="I73">
        <f t="shared" si="42"/>
        <v>3.6320364181918934</v>
      </c>
      <c r="J73">
        <f t="shared" si="43"/>
        <v>0.3411617808026203</v>
      </c>
      <c r="K73">
        <f t="shared" si="44"/>
        <v>34.75668741865824</v>
      </c>
      <c r="L73">
        <f t="shared" si="24"/>
        <v>73</v>
      </c>
      <c r="M73">
        <f t="shared" si="45"/>
        <v>0.011920736585041601</v>
      </c>
      <c r="N73">
        <f t="shared" si="46"/>
        <v>0.2885710615895453</v>
      </c>
      <c r="O73">
        <f t="shared" si="47"/>
        <v>0.038086490796800467</v>
      </c>
      <c r="P73">
        <f t="shared" si="48"/>
        <v>0.9855203216163632</v>
      </c>
      <c r="Q73">
        <f t="shared" si="49"/>
        <v>0.04142837144366448</v>
      </c>
      <c r="R73">
        <f t="shared" si="50"/>
        <v>0.016011736093105324</v>
      </c>
      <c r="S73">
        <f t="shared" si="25"/>
        <v>99.91090244610083</v>
      </c>
      <c r="T73">
        <f t="shared" si="51"/>
        <v>0.041428371443664215</v>
      </c>
      <c r="U73">
        <f t="shared" si="52"/>
        <v>10.000810227722715</v>
      </c>
      <c r="V73">
        <f t="shared" si="53"/>
        <v>0.02587584996670667</v>
      </c>
      <c r="W73">
        <f t="shared" si="54"/>
        <v>0.0023523499969733334</v>
      </c>
      <c r="Y73">
        <f>MIN(Y72+($Q$151-SUM($Q$52:$Q73))*(1/M73-1/M72)*$Y$51/$Q$151,1)</f>
        <v>0.0010146419199929695</v>
      </c>
      <c r="Z73">
        <f t="shared" si="55"/>
        <v>34.75668741865824</v>
      </c>
      <c r="AA73">
        <f t="shared" si="56"/>
        <v>0.03526559205506288</v>
      </c>
      <c r="AB73">
        <f t="shared" si="57"/>
        <v>17.39597650535665</v>
      </c>
      <c r="AD73">
        <f t="shared" si="58"/>
        <v>0.33018512892653573</v>
      </c>
      <c r="AE73">
        <f t="shared" si="59"/>
        <v>7.626130336875793</v>
      </c>
      <c r="AF73">
        <f t="shared" si="60"/>
        <v>34.75668741865824</v>
      </c>
      <c r="AG73">
        <f t="shared" si="26"/>
        <v>16.86340975469204</v>
      </c>
      <c r="AH73">
        <f t="shared" si="61"/>
        <v>25.810048586675137</v>
      </c>
      <c r="AJ73">
        <f t="shared" si="27"/>
        <v>0.33018512892653573</v>
      </c>
      <c r="AK73">
        <f t="shared" si="28"/>
        <v>0.2896651878967774</v>
      </c>
      <c r="AL73">
        <f t="shared" si="29"/>
        <v>16.17648612181291</v>
      </c>
      <c r="AM73">
        <f t="shared" si="30"/>
        <v>59</v>
      </c>
      <c r="AN73">
        <f t="shared" si="31"/>
        <v>0.3645609994959448</v>
      </c>
      <c r="AO73">
        <f t="shared" si="32"/>
        <v>17.44617461798686</v>
      </c>
      <c r="AP73">
        <f t="shared" si="33"/>
        <v>0.2896651878967774</v>
      </c>
      <c r="AQ73">
        <f t="shared" si="34"/>
        <v>16.17648612181291</v>
      </c>
      <c r="AR73">
        <f t="shared" si="35"/>
        <v>16.86340975469204</v>
      </c>
      <c r="AT73">
        <f t="shared" si="36"/>
        <v>3.6320364181918934</v>
      </c>
      <c r="AU73">
        <f t="shared" si="37"/>
        <v>1.817860817298366</v>
      </c>
      <c r="AV73">
        <f t="shared" si="38"/>
        <v>1.9811107735592146</v>
      </c>
    </row>
    <row r="74" spans="2:48" ht="12.75">
      <c r="B74">
        <f t="shared" si="39"/>
        <v>0.2938457915691665</v>
      </c>
      <c r="C74">
        <f t="shared" si="21"/>
        <v>0.04104121339271426</v>
      </c>
      <c r="D74">
        <f t="shared" si="22"/>
        <v>0.5453264166151305</v>
      </c>
      <c r="E74">
        <f t="shared" si="40"/>
        <v>0.9868869490196731</v>
      </c>
      <c r="F74">
        <f t="shared" si="41"/>
        <v>0.01311305098032689</v>
      </c>
      <c r="G74">
        <f t="shared" si="20"/>
        <v>0.2436552213761594</v>
      </c>
      <c r="H74">
        <f t="shared" si="23"/>
        <v>74</v>
      </c>
      <c r="I74">
        <f t="shared" si="42"/>
        <v>4.104159945155379</v>
      </c>
      <c r="J74">
        <f t="shared" si="43"/>
        <v>0.3476638501614046</v>
      </c>
      <c r="K74">
        <f t="shared" si="44"/>
        <v>35.938881847528116</v>
      </c>
      <c r="L74">
        <f t="shared" si="24"/>
        <v>74</v>
      </c>
      <c r="M74">
        <f t="shared" si="45"/>
        <v>0.010549430330962504</v>
      </c>
      <c r="N74">
        <f t="shared" si="46"/>
        <v>0.2938457915691665</v>
      </c>
      <c r="O74">
        <f t="shared" si="47"/>
        <v>0.04104121339271426</v>
      </c>
      <c r="P74">
        <f t="shared" si="48"/>
        <v>0.9868869490196731</v>
      </c>
      <c r="Q74">
        <f t="shared" si="49"/>
        <v>0.0329747620351781</v>
      </c>
      <c r="R74">
        <f t="shared" si="50"/>
        <v>0.012744483286247143</v>
      </c>
      <c r="S74">
        <f t="shared" si="25"/>
        <v>99.92691418219394</v>
      </c>
      <c r="T74">
        <f t="shared" si="51"/>
        <v>0.03297476203517807</v>
      </c>
      <c r="U74">
        <f t="shared" si="52"/>
        <v>9.293681297184573</v>
      </c>
      <c r="V74">
        <f t="shared" si="53"/>
        <v>0.024046241995244418</v>
      </c>
      <c r="W74">
        <f t="shared" si="54"/>
        <v>0.0021860219995676745</v>
      </c>
      <c r="Y74">
        <f>MIN(Y73+($Q$151-SUM($Q$52:$Q74))*(1/M74-1/M73)*$Y$51/$Q$151,1)</f>
        <v>0.0010177501640571966</v>
      </c>
      <c r="Z74">
        <f t="shared" si="55"/>
        <v>35.938881847528116</v>
      </c>
      <c r="AA74">
        <f t="shared" si="56"/>
        <v>0.03657680289635395</v>
      </c>
      <c r="AB74">
        <f t="shared" si="57"/>
        <v>17.987729325212236</v>
      </c>
      <c r="AD74">
        <f t="shared" si="58"/>
        <v>0.37310544955957986</v>
      </c>
      <c r="AE74">
        <f t="shared" si="59"/>
        <v>8.617440758130167</v>
      </c>
      <c r="AF74">
        <f t="shared" si="60"/>
        <v>35.938881847528116</v>
      </c>
      <c r="AG74">
        <f t="shared" si="26"/>
        <v>17.568523770781535</v>
      </c>
      <c r="AH74">
        <f t="shared" si="61"/>
        <v>26.753702809154824</v>
      </c>
      <c r="AJ74">
        <f t="shared" si="27"/>
        <v>0.37310544955957986</v>
      </c>
      <c r="AK74">
        <f t="shared" si="28"/>
        <v>0.3645609994959448</v>
      </c>
      <c r="AL74">
        <f t="shared" si="29"/>
        <v>17.44617461798686</v>
      </c>
      <c r="AM74">
        <f t="shared" si="30"/>
        <v>60</v>
      </c>
      <c r="AN74">
        <f t="shared" si="31"/>
        <v>0.4532496048892587</v>
      </c>
      <c r="AO74">
        <f t="shared" si="32"/>
        <v>18.716118927053028</v>
      </c>
      <c r="AP74">
        <f t="shared" si="33"/>
        <v>0.3645609994959448</v>
      </c>
      <c r="AQ74">
        <f t="shared" si="34"/>
        <v>17.44617461798686</v>
      </c>
      <c r="AR74">
        <f t="shared" si="35"/>
        <v>17.568523770781535</v>
      </c>
      <c r="AT74">
        <f t="shared" si="36"/>
        <v>4.104159945155379</v>
      </c>
      <c r="AU74">
        <f t="shared" si="37"/>
        <v>2.054168477306439</v>
      </c>
      <c r="AV74">
        <f t="shared" si="38"/>
        <v>2.2386326973574793</v>
      </c>
    </row>
    <row r="75" spans="2:48" ht="12.75">
      <c r="B75">
        <f t="shared" si="39"/>
        <v>0.2991205215487877</v>
      </c>
      <c r="C75">
        <f t="shared" si="21"/>
        <v>0.04410630733285778</v>
      </c>
      <c r="D75">
        <f t="shared" si="22"/>
        <v>0.5312540702258379</v>
      </c>
      <c r="E75">
        <f t="shared" si="40"/>
        <v>0.9880984970162563</v>
      </c>
      <c r="F75">
        <f t="shared" si="41"/>
        <v>0.011901502983743706</v>
      </c>
      <c r="G75">
        <f t="shared" si="20"/>
        <v>0.2163931430729229</v>
      </c>
      <c r="H75">
        <f t="shared" si="23"/>
        <v>75</v>
      </c>
      <c r="I75">
        <f t="shared" si="42"/>
        <v>4.621218518291993</v>
      </c>
      <c r="J75">
        <f t="shared" si="43"/>
        <v>0.35411996753277153</v>
      </c>
      <c r="K75">
        <f t="shared" si="44"/>
        <v>37.11272136959483</v>
      </c>
      <c r="L75">
        <f t="shared" si="24"/>
        <v>75</v>
      </c>
      <c r="M75">
        <f t="shared" si="45"/>
        <v>0.009369076410726842</v>
      </c>
      <c r="N75">
        <f t="shared" si="46"/>
        <v>0.2991205215487877</v>
      </c>
      <c r="O75">
        <f t="shared" si="47"/>
        <v>0.04410630733285778</v>
      </c>
      <c r="P75">
        <f t="shared" si="48"/>
        <v>0.9880984970162563</v>
      </c>
      <c r="Q75">
        <f t="shared" si="49"/>
        <v>0.02644306461047224</v>
      </c>
      <c r="R75">
        <f t="shared" si="50"/>
        <v>0.01022003417661651</v>
      </c>
      <c r="S75">
        <f t="shared" si="25"/>
        <v>99.93965866548018</v>
      </c>
      <c r="T75">
        <f t="shared" si="51"/>
        <v>0.026443064610472477</v>
      </c>
      <c r="U75">
        <f t="shared" si="52"/>
        <v>8.658448962982256</v>
      </c>
      <c r="V75">
        <f t="shared" si="53"/>
        <v>0.022402657505634225</v>
      </c>
      <c r="W75">
        <f t="shared" si="54"/>
        <v>0.0020366052277849293</v>
      </c>
      <c r="Y75">
        <f>MIN(Y74+($Q$151-SUM($Q$52:$Q75))*(1/M75-1/M74)*$Y$51/$Q$151,1)</f>
        <v>0.0010205777074377064</v>
      </c>
      <c r="Z75">
        <f t="shared" si="55"/>
        <v>37.11272136959483</v>
      </c>
      <c r="AA75">
        <f t="shared" si="56"/>
        <v>0.03787641609215547</v>
      </c>
      <c r="AB75">
        <f t="shared" si="57"/>
        <v>18.57529889284349</v>
      </c>
      <c r="AD75">
        <f t="shared" si="58"/>
        <v>0.42011077439018113</v>
      </c>
      <c r="AE75">
        <f t="shared" si="59"/>
        <v>9.70310059644804</v>
      </c>
      <c r="AF75">
        <f t="shared" si="60"/>
        <v>37.11272136959483</v>
      </c>
      <c r="AG75">
        <f t="shared" si="26"/>
        <v>18.241599466353687</v>
      </c>
      <c r="AH75">
        <f t="shared" si="61"/>
        <v>27.677160417974257</v>
      </c>
      <c r="AJ75">
        <f t="shared" si="27"/>
        <v>0.42011077439018113</v>
      </c>
      <c r="AK75">
        <f t="shared" si="28"/>
        <v>0.3645609994959448</v>
      </c>
      <c r="AL75">
        <f t="shared" si="29"/>
        <v>17.44617461798686</v>
      </c>
      <c r="AM75">
        <f t="shared" si="30"/>
        <v>60</v>
      </c>
      <c r="AN75">
        <f t="shared" si="31"/>
        <v>0.4532496048892587</v>
      </c>
      <c r="AO75">
        <f t="shared" si="32"/>
        <v>18.716118927053028</v>
      </c>
      <c r="AP75">
        <f t="shared" si="33"/>
        <v>0.3645609994959448</v>
      </c>
      <c r="AQ75">
        <f t="shared" si="34"/>
        <v>17.44617461798686</v>
      </c>
      <c r="AR75">
        <f t="shared" si="35"/>
        <v>18.241599466353687</v>
      </c>
      <c r="AT75">
        <f t="shared" si="36"/>
        <v>4.621218518291993</v>
      </c>
      <c r="AU75">
        <f t="shared" si="37"/>
        <v>2.3129674154464803</v>
      </c>
      <c r="AV75">
        <f t="shared" si="38"/>
        <v>2.5206646463410873</v>
      </c>
    </row>
    <row r="76" spans="2:48" ht="12.75">
      <c r="B76">
        <f t="shared" si="39"/>
        <v>0.3043952515284089</v>
      </c>
      <c r="C76">
        <f t="shared" si="21"/>
        <v>0.04728177261723105</v>
      </c>
      <c r="D76">
        <f t="shared" si="22"/>
        <v>0.5173656760769284</v>
      </c>
      <c r="E76">
        <f t="shared" si="40"/>
        <v>0.9891762551679857</v>
      </c>
      <c r="F76">
        <f t="shared" si="41"/>
        <v>0.010823744832014315</v>
      </c>
      <c r="G76">
        <f t="shared" si="20"/>
        <v>0.19281840142990567</v>
      </c>
      <c r="H76">
        <f t="shared" si="23"/>
        <v>76</v>
      </c>
      <c r="I76">
        <f t="shared" si="42"/>
        <v>5.186227002112789</v>
      </c>
      <c r="J76">
        <f t="shared" si="43"/>
        <v>0.36052964924018027</v>
      </c>
      <c r="K76">
        <f t="shared" si="44"/>
        <v>38.278118043669146</v>
      </c>
      <c r="L76">
        <f t="shared" si="24"/>
        <v>76</v>
      </c>
      <c r="M76">
        <f t="shared" si="45"/>
        <v>0.008348371444386299</v>
      </c>
      <c r="N76">
        <f t="shared" si="46"/>
        <v>0.3043952515284089</v>
      </c>
      <c r="O76">
        <f t="shared" si="47"/>
        <v>0.04728177261723105</v>
      </c>
      <c r="P76">
        <f t="shared" si="48"/>
        <v>0.9891762551679857</v>
      </c>
      <c r="Q76">
        <f t="shared" si="49"/>
        <v>0.021354045340257623</v>
      </c>
      <c r="R76">
        <f t="shared" si="50"/>
        <v>0.008253168700424468</v>
      </c>
      <c r="S76">
        <f t="shared" si="25"/>
        <v>99.9498786996568</v>
      </c>
      <c r="T76">
        <f t="shared" si="51"/>
        <v>0.021354045340257678</v>
      </c>
      <c r="U76">
        <f t="shared" si="52"/>
        <v>8.085753447456943</v>
      </c>
      <c r="V76">
        <f t="shared" si="53"/>
        <v>0.020920879239783346</v>
      </c>
      <c r="W76">
        <f t="shared" si="54"/>
        <v>0.0019018981127075767</v>
      </c>
      <c r="Y76">
        <f>MIN(Y75+($Q$151-SUM($Q$52:$Q76))*(1/M76-1/M75)*$Y$51/$Q$151,1)</f>
        <v>0.0010231587123492132</v>
      </c>
      <c r="Z76">
        <f t="shared" si="55"/>
        <v>38.278118043669146</v>
      </c>
      <c r="AA76">
        <f t="shared" si="56"/>
        <v>0.03916458996871171</v>
      </c>
      <c r="AB76">
        <f t="shared" si="57"/>
        <v>19.15864131681893</v>
      </c>
      <c r="AD76">
        <f t="shared" si="58"/>
        <v>0.47147518201025346</v>
      </c>
      <c r="AE76">
        <f t="shared" si="59"/>
        <v>10.889440115918772</v>
      </c>
      <c r="AF76">
        <f t="shared" si="60"/>
        <v>38.278118043669146</v>
      </c>
      <c r="AG76">
        <f t="shared" si="26"/>
        <v>18.938488120954023</v>
      </c>
      <c r="AH76">
        <f t="shared" si="61"/>
        <v>28.608303082311586</v>
      </c>
      <c r="AJ76">
        <f t="shared" si="27"/>
        <v>0.47147518201025346</v>
      </c>
      <c r="AK76">
        <f t="shared" si="28"/>
        <v>0.4532496048892587</v>
      </c>
      <c r="AL76">
        <f t="shared" si="29"/>
        <v>18.716118927053028</v>
      </c>
      <c r="AM76">
        <f t="shared" si="30"/>
        <v>61</v>
      </c>
      <c r="AN76">
        <f t="shared" si="31"/>
        <v>0.557193192635304</v>
      </c>
      <c r="AO76">
        <f t="shared" si="32"/>
        <v>19.98432852419329</v>
      </c>
      <c r="AP76">
        <f t="shared" si="33"/>
        <v>0.4532496048892587</v>
      </c>
      <c r="AQ76">
        <f t="shared" si="34"/>
        <v>18.716118927053028</v>
      </c>
      <c r="AR76">
        <f t="shared" si="35"/>
        <v>18.938488120954023</v>
      </c>
      <c r="AT76">
        <f t="shared" si="36"/>
        <v>5.186227002112789</v>
      </c>
      <c r="AU76">
        <f t="shared" si="37"/>
        <v>2.5957666677271107</v>
      </c>
      <c r="AV76">
        <f t="shared" si="38"/>
        <v>2.8288510920615213</v>
      </c>
    </row>
    <row r="77" spans="2:48" ht="12.75">
      <c r="B77">
        <f t="shared" si="39"/>
        <v>0.3096699815080301</v>
      </c>
      <c r="C77">
        <f t="shared" si="21"/>
        <v>0.05056760924583407</v>
      </c>
      <c r="D77">
        <f t="shared" si="22"/>
        <v>0.5036612341684018</v>
      </c>
      <c r="E77">
        <f t="shared" si="40"/>
        <v>0.990138071181025</v>
      </c>
      <c r="F77">
        <f t="shared" si="41"/>
        <v>0.009861928818974963</v>
      </c>
      <c r="G77">
        <f t="shared" si="20"/>
        <v>0.1723435685418728</v>
      </c>
      <c r="H77">
        <f t="shared" si="23"/>
        <v>77</v>
      </c>
      <c r="I77">
        <f t="shared" si="42"/>
        <v>5.8023633168361535</v>
      </c>
      <c r="J77">
        <f t="shared" si="43"/>
        <v>0.3668924755204997</v>
      </c>
      <c r="K77">
        <f t="shared" si="44"/>
        <v>39.43499554918177</v>
      </c>
      <c r="L77">
        <f t="shared" si="24"/>
        <v>77</v>
      </c>
      <c r="M77">
        <f t="shared" si="45"/>
        <v>0.00746188183061791</v>
      </c>
      <c r="N77">
        <f t="shared" si="46"/>
        <v>0.3096699815080301</v>
      </c>
      <c r="O77">
        <f t="shared" si="47"/>
        <v>0.05056760924583407</v>
      </c>
      <c r="P77">
        <f t="shared" si="48"/>
        <v>0.990138071181025</v>
      </c>
      <c r="Q77">
        <f t="shared" si="49"/>
        <v>0.017357892322563313</v>
      </c>
      <c r="R77">
        <f t="shared" si="50"/>
        <v>0.006708687339529148</v>
      </c>
      <c r="S77">
        <f t="shared" si="25"/>
        <v>99.95813186835721</v>
      </c>
      <c r="T77">
        <f t="shared" si="51"/>
        <v>0.01735789232256331</v>
      </c>
      <c r="U77">
        <f t="shared" si="52"/>
        <v>7.567699875254161</v>
      </c>
      <c r="V77">
        <f t="shared" si="53"/>
        <v>0.019580480191726604</v>
      </c>
      <c r="W77">
        <f t="shared" si="54"/>
        <v>0.0017800436537933277</v>
      </c>
      <c r="Y77">
        <f>MIN(Y76+($Q$151-SUM($Q$52:$Q77))*(1/M77-1/M76)*$Y$51/$Q$151,1)</f>
        <v>0.001025522305137022</v>
      </c>
      <c r="Z77">
        <f t="shared" si="55"/>
        <v>39.43499554918177</v>
      </c>
      <c r="AA77">
        <f t="shared" si="56"/>
        <v>0.040441467538665093</v>
      </c>
      <c r="AB77">
        <f t="shared" si="57"/>
        <v>19.737718508360217</v>
      </c>
      <c r="AD77">
        <f t="shared" si="58"/>
        <v>0.5274875742578321</v>
      </c>
      <c r="AE77">
        <f t="shared" si="59"/>
        <v>12.183131946162545</v>
      </c>
      <c r="AF77">
        <f t="shared" si="60"/>
        <v>39.43499554918177</v>
      </c>
      <c r="AG77">
        <f t="shared" si="26"/>
        <v>19.62189202250799</v>
      </c>
      <c r="AH77">
        <f t="shared" si="61"/>
        <v>29.52844378584488</v>
      </c>
      <c r="AJ77">
        <f t="shared" si="27"/>
        <v>0.5274875742578321</v>
      </c>
      <c r="AK77">
        <f t="shared" si="28"/>
        <v>0.4532496048892587</v>
      </c>
      <c r="AL77">
        <f t="shared" si="29"/>
        <v>18.716118927053028</v>
      </c>
      <c r="AM77">
        <f t="shared" si="30"/>
        <v>61</v>
      </c>
      <c r="AN77">
        <f t="shared" si="31"/>
        <v>0.557193192635304</v>
      </c>
      <c r="AO77">
        <f t="shared" si="32"/>
        <v>19.98432852419329</v>
      </c>
      <c r="AP77">
        <f t="shared" si="33"/>
        <v>0.4532496048892587</v>
      </c>
      <c r="AQ77">
        <f t="shared" si="34"/>
        <v>18.716118927053028</v>
      </c>
      <c r="AR77">
        <f t="shared" si="35"/>
        <v>19.62189202250799</v>
      </c>
      <c r="AT77">
        <f t="shared" si="36"/>
        <v>5.8023633168361535</v>
      </c>
      <c r="AU77">
        <f t="shared" si="37"/>
        <v>2.904156884920039</v>
      </c>
      <c r="AV77">
        <f t="shared" si="38"/>
        <v>3.164925445546993</v>
      </c>
    </row>
    <row r="78" spans="2:48" ht="12.75">
      <c r="B78">
        <f t="shared" si="39"/>
        <v>0.3149447114876513</v>
      </c>
      <c r="C78">
        <f t="shared" si="21"/>
        <v>0.05396381721866685</v>
      </c>
      <c r="D78">
        <f t="shared" si="22"/>
        <v>0.4901407445002582</v>
      </c>
      <c r="E78">
        <f t="shared" si="40"/>
        <v>0.9909989877167094</v>
      </c>
      <c r="F78">
        <f t="shared" si="41"/>
        <v>0.009001012283290644</v>
      </c>
      <c r="G78">
        <f t="shared" si="20"/>
        <v>0.15448835977135794</v>
      </c>
      <c r="H78">
        <f t="shared" si="23"/>
        <v>78</v>
      </c>
      <c r="I78">
        <f t="shared" si="42"/>
        <v>6.472979591989943</v>
      </c>
      <c r="J78">
        <f t="shared" si="43"/>
        <v>0.3732080803046424</v>
      </c>
      <c r="K78">
        <f t="shared" si="44"/>
        <v>40.58328732811681</v>
      </c>
      <c r="L78">
        <f t="shared" si="24"/>
        <v>78</v>
      </c>
      <c r="M78">
        <f t="shared" si="45"/>
        <v>0.006688812901885452</v>
      </c>
      <c r="N78">
        <f t="shared" si="46"/>
        <v>0.3149447114876513</v>
      </c>
      <c r="O78">
        <f t="shared" si="47"/>
        <v>0.05396381721866685</v>
      </c>
      <c r="P78">
        <f t="shared" si="48"/>
        <v>0.9909989877167094</v>
      </c>
      <c r="Q78">
        <f t="shared" si="49"/>
        <v>0.014196744509469162</v>
      </c>
      <c r="R78">
        <f t="shared" si="50"/>
        <v>0.005486928849616288</v>
      </c>
      <c r="S78">
        <f t="shared" si="25"/>
        <v>99.96484055569674</v>
      </c>
      <c r="T78">
        <f t="shared" si="51"/>
        <v>0.014196744509469202</v>
      </c>
      <c r="U78">
        <f t="shared" si="52"/>
        <v>7.097593300784693</v>
      </c>
      <c r="V78">
        <f t="shared" si="53"/>
        <v>0.01836413802420761</v>
      </c>
      <c r="W78">
        <f t="shared" si="54"/>
        <v>0.001669467093109783</v>
      </c>
      <c r="Y78">
        <f>MIN(Y77+($Q$151-SUM($Q$52:$Q78))*(1/M78-1/M77)*$Y$51/$Q$151,1)</f>
        <v>0.001027693438076177</v>
      </c>
      <c r="Z78">
        <f t="shared" si="55"/>
        <v>40.58328732811681</v>
      </c>
      <c r="AA78">
        <f t="shared" si="56"/>
        <v>0.04170717808266571</v>
      </c>
      <c r="AB78">
        <f t="shared" si="57"/>
        <v>20.31249725309974</v>
      </c>
      <c r="AD78">
        <f t="shared" si="58"/>
        <v>0.5884526901809038</v>
      </c>
      <c r="AE78">
        <f t="shared" si="59"/>
        <v>13.59121450137517</v>
      </c>
      <c r="AF78">
        <f t="shared" si="60"/>
        <v>40.58328732811681</v>
      </c>
      <c r="AG78">
        <f t="shared" si="26"/>
        <v>20.311865163529948</v>
      </c>
      <c r="AH78">
        <f t="shared" si="61"/>
        <v>30.447576245823377</v>
      </c>
      <c r="AJ78">
        <f t="shared" si="27"/>
        <v>0.5884526901809038</v>
      </c>
      <c r="AK78">
        <f t="shared" si="28"/>
        <v>0.557193192635304</v>
      </c>
      <c r="AL78">
        <f t="shared" si="29"/>
        <v>19.98432852419329</v>
      </c>
      <c r="AM78">
        <f t="shared" si="30"/>
        <v>62</v>
      </c>
      <c r="AN78">
        <f t="shared" si="31"/>
        <v>0.6779230273489039</v>
      </c>
      <c r="AO78">
        <f t="shared" si="32"/>
        <v>21.249334280350393</v>
      </c>
      <c r="AP78">
        <f t="shared" si="33"/>
        <v>0.557193192635304</v>
      </c>
      <c r="AQ78">
        <f t="shared" si="34"/>
        <v>19.98432852419329</v>
      </c>
      <c r="AR78">
        <f t="shared" si="35"/>
        <v>20.311865163529948</v>
      </c>
      <c r="AT78">
        <f t="shared" si="36"/>
        <v>6.472979591989943</v>
      </c>
      <c r="AU78">
        <f t="shared" si="37"/>
        <v>3.2398159153207158</v>
      </c>
      <c r="AV78">
        <f t="shared" si="38"/>
        <v>3.5307161410854233</v>
      </c>
    </row>
    <row r="79" spans="2:48" ht="12.75">
      <c r="B79">
        <f t="shared" si="39"/>
        <v>0.3202194414672725</v>
      </c>
      <c r="C79">
        <f t="shared" si="21"/>
        <v>0.05747039653572935</v>
      </c>
      <c r="D79">
        <f t="shared" si="22"/>
        <v>0.4768042070724974</v>
      </c>
      <c r="E79">
        <f t="shared" si="40"/>
        <v>0.9917717473672493</v>
      </c>
      <c r="F79">
        <f t="shared" si="41"/>
        <v>0.008228252632750732</v>
      </c>
      <c r="G79">
        <f t="shared" si="20"/>
        <v>0.13885775674392048</v>
      </c>
      <c r="H79">
        <f t="shared" si="23"/>
        <v>79</v>
      </c>
      <c r="I79">
        <f t="shared" si="42"/>
        <v>7.2016142522321305</v>
      </c>
      <c r="J79">
        <f t="shared" si="43"/>
        <v>0.3794761428982567</v>
      </c>
      <c r="K79">
        <f t="shared" si="44"/>
        <v>41.722935072410316</v>
      </c>
      <c r="L79">
        <f t="shared" si="24"/>
        <v>79</v>
      </c>
      <c r="M79">
        <f t="shared" si="45"/>
        <v>0.0060120617256226765</v>
      </c>
      <c r="N79">
        <f t="shared" si="46"/>
        <v>0.3202194414672725</v>
      </c>
      <c r="O79">
        <f t="shared" si="47"/>
        <v>0.05747039653572935</v>
      </c>
      <c r="P79">
        <f t="shared" si="48"/>
        <v>0.9917717473672493</v>
      </c>
      <c r="Q79">
        <f t="shared" si="49"/>
        <v>0.011678755273555493</v>
      </c>
      <c r="R79">
        <f t="shared" si="50"/>
        <v>0.004513746034898254</v>
      </c>
      <c r="S79">
        <f t="shared" si="25"/>
        <v>99.97032748454636</v>
      </c>
      <c r="T79">
        <f t="shared" si="51"/>
        <v>0.01167875527355542</v>
      </c>
      <c r="U79">
        <f t="shared" si="52"/>
        <v>6.66972765355876</v>
      </c>
      <c r="V79">
        <f t="shared" si="53"/>
        <v>0.01725708899103671</v>
      </c>
      <c r="W79">
        <f t="shared" si="54"/>
        <v>0.0015688262719124283</v>
      </c>
      <c r="Y79">
        <f>MIN(Y78+($Q$151-SUM($Q$52:$Q79))*(1/M79-1/M78)*$Y$51/$Q$151,1)</f>
        <v>0.0010296935850740041</v>
      </c>
      <c r="Z79">
        <f t="shared" si="55"/>
        <v>41.722935072410316</v>
      </c>
      <c r="AA79">
        <f t="shared" si="56"/>
        <v>0.04296183859452008</v>
      </c>
      <c r="AB79">
        <f t="shared" si="57"/>
        <v>20.88294845550242</v>
      </c>
      <c r="AD79">
        <f t="shared" si="58"/>
        <v>0.6546922047483754</v>
      </c>
      <c r="AE79">
        <f t="shared" si="59"/>
        <v>15.121117356737606</v>
      </c>
      <c r="AF79">
        <f t="shared" si="60"/>
        <v>41.722935072410316</v>
      </c>
      <c r="AG79">
        <f t="shared" si="26"/>
        <v>21.00592200053036</v>
      </c>
      <c r="AH79">
        <f t="shared" si="61"/>
        <v>31.36442853647034</v>
      </c>
      <c r="AJ79">
        <f t="shared" si="27"/>
        <v>0.6546922047483754</v>
      </c>
      <c r="AK79">
        <f t="shared" si="28"/>
        <v>0.557193192635304</v>
      </c>
      <c r="AL79">
        <f t="shared" si="29"/>
        <v>19.98432852419329</v>
      </c>
      <c r="AM79">
        <f t="shared" si="30"/>
        <v>62</v>
      </c>
      <c r="AN79">
        <f t="shared" si="31"/>
        <v>0.6779230273489039</v>
      </c>
      <c r="AO79">
        <f t="shared" si="32"/>
        <v>21.249334280350393</v>
      </c>
      <c r="AP79">
        <f t="shared" si="33"/>
        <v>0.557193192635304</v>
      </c>
      <c r="AQ79">
        <f t="shared" si="34"/>
        <v>19.98432852419329</v>
      </c>
      <c r="AR79">
        <f t="shared" si="35"/>
        <v>21.00592200053036</v>
      </c>
      <c r="AT79">
        <f t="shared" si="36"/>
        <v>7.2016142522321305</v>
      </c>
      <c r="AU79">
        <f t="shared" si="37"/>
        <v>3.6045148541149157</v>
      </c>
      <c r="AV79">
        <f t="shared" si="38"/>
        <v>3.928153228490253</v>
      </c>
    </row>
    <row r="80" spans="2:48" ht="12.75">
      <c r="B80">
        <f t="shared" si="39"/>
        <v>0.3254941714468937</v>
      </c>
      <c r="C80">
        <f t="shared" si="21"/>
        <v>0.0610873471970216</v>
      </c>
      <c r="D80">
        <f t="shared" si="22"/>
        <v>0.46365162188511955</v>
      </c>
      <c r="E80">
        <f t="shared" si="40"/>
        <v>0.9924671958086454</v>
      </c>
      <c r="F80">
        <f t="shared" si="41"/>
        <v>0.007532804191354603</v>
      </c>
      <c r="G80">
        <f t="shared" si="20"/>
        <v>0.1251250448598549</v>
      </c>
      <c r="H80">
        <f t="shared" si="23"/>
        <v>80</v>
      </c>
      <c r="I80">
        <f t="shared" si="42"/>
        <v>7.992005126711765</v>
      </c>
      <c r="J80">
        <f t="shared" si="43"/>
        <v>0.38569638116271554</v>
      </c>
      <c r="K80">
        <f t="shared" si="44"/>
        <v>42.853887484130105</v>
      </c>
      <c r="L80">
        <f t="shared" si="24"/>
        <v>80</v>
      </c>
      <c r="M80">
        <f t="shared" si="45"/>
        <v>0.005417482687020938</v>
      </c>
      <c r="N80">
        <f t="shared" si="46"/>
        <v>0.3254941714468937</v>
      </c>
      <c r="O80">
        <f t="shared" si="47"/>
        <v>0.0610873471970216</v>
      </c>
      <c r="P80">
        <f t="shared" si="48"/>
        <v>0.9924671958086454</v>
      </c>
      <c r="Q80">
        <f t="shared" si="49"/>
        <v>0.009659941349629256</v>
      </c>
      <c r="R80">
        <f t="shared" si="50"/>
        <v>0.0037334905084422023</v>
      </c>
      <c r="S80">
        <f t="shared" si="25"/>
        <v>99.97484123058126</v>
      </c>
      <c r="T80">
        <f t="shared" si="51"/>
        <v>0.009659941349629324</v>
      </c>
      <c r="U80">
        <f t="shared" si="52"/>
        <v>6.279216497813627</v>
      </c>
      <c r="V80">
        <f t="shared" si="53"/>
        <v>0.01624669004872149</v>
      </c>
      <c r="W80">
        <f t="shared" si="54"/>
        <v>0.0014769718226110445</v>
      </c>
      <c r="Y80">
        <f>MIN(Y79+($Q$151-SUM($Q$52:$Q80))*(1/M80-1/M79)*$Y$51/$Q$151,1)</f>
        <v>0.0010315413065848577</v>
      </c>
      <c r="Z80">
        <f t="shared" si="55"/>
        <v>42.853887484130105</v>
      </c>
      <c r="AA80">
        <f t="shared" si="56"/>
        <v>0.04420555508762005</v>
      </c>
      <c r="AB80">
        <f t="shared" si="57"/>
        <v>21.449046519608864</v>
      </c>
      <c r="AD80">
        <f t="shared" si="58"/>
        <v>0.7265459206101604</v>
      </c>
      <c r="AE80">
        <f t="shared" si="59"/>
        <v>16.78068877393711</v>
      </c>
      <c r="AF80">
        <f t="shared" si="60"/>
        <v>42.853887484130105</v>
      </c>
      <c r="AG80">
        <f t="shared" si="26"/>
        <v>21.68995313337928</v>
      </c>
      <c r="AH80">
        <f t="shared" si="61"/>
        <v>32.271920308754694</v>
      </c>
      <c r="AJ80">
        <f t="shared" si="27"/>
        <v>0.7265459206101604</v>
      </c>
      <c r="AK80">
        <f t="shared" si="28"/>
        <v>0.6779230273489039</v>
      </c>
      <c r="AL80">
        <f t="shared" si="29"/>
        <v>21.249334280350393</v>
      </c>
      <c r="AM80">
        <f t="shared" si="30"/>
        <v>63</v>
      </c>
      <c r="AN80">
        <f t="shared" si="31"/>
        <v>0.8170423303035598</v>
      </c>
      <c r="AO80">
        <f t="shared" si="32"/>
        <v>22.51002823726271</v>
      </c>
      <c r="AP80">
        <f t="shared" si="33"/>
        <v>0.6779230273489039</v>
      </c>
      <c r="AQ80">
        <f t="shared" si="34"/>
        <v>21.249334280350393</v>
      </c>
      <c r="AR80">
        <f t="shared" si="35"/>
        <v>21.68995313337928</v>
      </c>
      <c r="AT80">
        <f t="shared" si="36"/>
        <v>7.992005126711765</v>
      </c>
      <c r="AU80">
        <f t="shared" si="37"/>
        <v>4.000124605061203</v>
      </c>
      <c r="AV80">
        <f t="shared" si="38"/>
        <v>4.359275523660963</v>
      </c>
    </row>
    <row r="81" spans="2:48" ht="12.75">
      <c r="B81">
        <f t="shared" si="39"/>
        <v>0.3307689014265149</v>
      </c>
      <c r="C81">
        <f t="shared" si="21"/>
        <v>0.0648146692025436</v>
      </c>
      <c r="D81">
        <f t="shared" si="22"/>
        <v>0.4506829889381246</v>
      </c>
      <c r="E81">
        <f t="shared" si="40"/>
        <v>0.9930946057317539</v>
      </c>
      <c r="F81">
        <f t="shared" si="41"/>
        <v>0.006905394268246101</v>
      </c>
      <c r="G81">
        <f t="shared" si="20"/>
        <v>0.11301856711096706</v>
      </c>
      <c r="H81">
        <f t="shared" si="23"/>
        <v>81</v>
      </c>
      <c r="I81">
        <f t="shared" si="42"/>
        <v>8.84810368386773</v>
      </c>
      <c r="J81">
        <f t="shared" si="43"/>
        <v>0.39186854588994235</v>
      </c>
      <c r="K81">
        <f t="shared" si="44"/>
        <v>43.9760992527168</v>
      </c>
      <c r="L81">
        <f t="shared" si="24"/>
        <v>81</v>
      </c>
      <c r="M81">
        <f t="shared" si="45"/>
        <v>0.004893313975002782</v>
      </c>
      <c r="N81">
        <f t="shared" si="46"/>
        <v>0.3307689014265149</v>
      </c>
      <c r="O81">
        <f t="shared" si="47"/>
        <v>0.0648146692025436</v>
      </c>
      <c r="P81">
        <f t="shared" si="48"/>
        <v>0.9930946057317539</v>
      </c>
      <c r="Q81">
        <f t="shared" si="49"/>
        <v>0.00803134732928889</v>
      </c>
      <c r="R81">
        <f t="shared" si="50"/>
        <v>0.003104051871397078</v>
      </c>
      <c r="S81">
        <f t="shared" si="25"/>
        <v>99.9785747210897</v>
      </c>
      <c r="T81">
        <f t="shared" si="51"/>
        <v>0.008031347329288828</v>
      </c>
      <c r="U81">
        <f t="shared" si="52"/>
        <v>5.921856456189173</v>
      </c>
      <c r="V81">
        <f t="shared" si="53"/>
        <v>0.015322065482250131</v>
      </c>
      <c r="W81">
        <f t="shared" si="54"/>
        <v>0.001392915043840921</v>
      </c>
      <c r="Y81">
        <f>MIN(Y80+($Q$151-SUM($Q$52:$Q81))*(1/M81-1/M80)*$Y$51/$Q$151,1)</f>
        <v>0.0010332527108984628</v>
      </c>
      <c r="Z81">
        <f t="shared" si="55"/>
        <v>43.9760992527168</v>
      </c>
      <c r="AA81">
        <f t="shared" si="56"/>
        <v>0.0454384237676095</v>
      </c>
      <c r="AB81">
        <f t="shared" si="57"/>
        <v>22.010768838242203</v>
      </c>
      <c r="AD81">
        <f t="shared" si="58"/>
        <v>0.8043730621697935</v>
      </c>
      <c r="AE81">
        <f t="shared" si="59"/>
        <v>18.57822558975264</v>
      </c>
      <c r="AF81">
        <f t="shared" si="60"/>
        <v>43.9760992527168</v>
      </c>
      <c r="AG81">
        <f t="shared" si="26"/>
        <v>22.39521979993215</v>
      </c>
      <c r="AH81">
        <f t="shared" si="61"/>
        <v>33.18565952632447</v>
      </c>
      <c r="AJ81">
        <f t="shared" si="27"/>
        <v>0.8043730621697935</v>
      </c>
      <c r="AK81">
        <f t="shared" si="28"/>
        <v>0.6779230273489039</v>
      </c>
      <c r="AL81">
        <f t="shared" si="29"/>
        <v>21.249334280350393</v>
      </c>
      <c r="AM81">
        <f t="shared" si="30"/>
        <v>63</v>
      </c>
      <c r="AN81">
        <f t="shared" si="31"/>
        <v>0.8170423303035598</v>
      </c>
      <c r="AO81">
        <f t="shared" si="32"/>
        <v>22.51002823726271</v>
      </c>
      <c r="AP81">
        <f t="shared" si="33"/>
        <v>0.6779230273489039</v>
      </c>
      <c r="AQ81">
        <f t="shared" si="34"/>
        <v>21.249334280350393</v>
      </c>
      <c r="AR81">
        <f t="shared" si="35"/>
        <v>22.39521979993215</v>
      </c>
      <c r="AT81">
        <f t="shared" si="36"/>
        <v>8.84810368386773</v>
      </c>
      <c r="AU81">
        <f t="shared" si="37"/>
        <v>4.428623005492699</v>
      </c>
      <c r="AV81">
        <f t="shared" si="38"/>
        <v>4.826238373018762</v>
      </c>
    </row>
    <row r="82" spans="2:48" ht="12.75">
      <c r="B82">
        <f t="shared" si="39"/>
        <v>0.3360436314061361</v>
      </c>
      <c r="C82">
        <f t="shared" si="21"/>
        <v>0.06865236255229533</v>
      </c>
      <c r="D82">
        <f t="shared" si="22"/>
        <v>0.43789830823151255</v>
      </c>
      <c r="E82">
        <f t="shared" si="40"/>
        <v>0.9936619387048559</v>
      </c>
      <c r="F82">
        <f t="shared" si="41"/>
        <v>0.006338061295144137</v>
      </c>
      <c r="G82">
        <f t="shared" si="20"/>
        <v>0.10231130962406246</v>
      </c>
      <c r="H82">
        <f t="shared" si="23"/>
        <v>82</v>
      </c>
      <c r="I82">
        <f t="shared" si="42"/>
        <v>9.774090505482215</v>
      </c>
      <c r="J82">
        <f t="shared" si="43"/>
        <v>0.3979924161341687</v>
      </c>
      <c r="K82">
        <f t="shared" si="44"/>
        <v>45.0895302062125</v>
      </c>
      <c r="L82">
        <f t="shared" si="24"/>
        <v>82</v>
      </c>
      <c r="M82">
        <f t="shared" si="45"/>
        <v>0.004429726672191018</v>
      </c>
      <c r="N82">
        <f t="shared" si="46"/>
        <v>0.3360436314061361</v>
      </c>
      <c r="O82">
        <f t="shared" si="47"/>
        <v>0.06865236255229533</v>
      </c>
      <c r="P82">
        <f t="shared" si="48"/>
        <v>0.9936619387048559</v>
      </c>
      <c r="Q82">
        <f t="shared" si="49"/>
        <v>0.006709879178884735</v>
      </c>
      <c r="R82">
        <f t="shared" si="50"/>
        <v>0.002593314940584145</v>
      </c>
      <c r="S82">
        <f t="shared" si="25"/>
        <v>99.9816787729611</v>
      </c>
      <c r="T82">
        <f t="shared" si="51"/>
        <v>0.006709879178884806</v>
      </c>
      <c r="U82">
        <f t="shared" si="52"/>
        <v>5.594016326277901</v>
      </c>
      <c r="V82">
        <f t="shared" si="53"/>
        <v>0.014473820007985052</v>
      </c>
      <c r="W82">
        <f t="shared" si="54"/>
        <v>0.001315801818907732</v>
      </c>
      <c r="Y82">
        <f>MIN(Y81+($Q$151-SUM($Q$52:$Q82))*(1/M82-1/M81)*$Y$51/$Q$151,1)</f>
        <v>0.0010348418328309137</v>
      </c>
      <c r="Z82">
        <f t="shared" si="55"/>
        <v>45.0895302062125</v>
      </c>
      <c r="AA82">
        <f t="shared" si="56"/>
        <v>0.04666053208008179</v>
      </c>
      <c r="AB82">
        <f t="shared" si="57"/>
        <v>22.56809536914629</v>
      </c>
      <c r="AD82">
        <f t="shared" si="58"/>
        <v>0.888553682316565</v>
      </c>
      <c r="AE82">
        <f t="shared" si="59"/>
        <v>20.52250570668409</v>
      </c>
      <c r="AF82">
        <f t="shared" si="60"/>
        <v>45.0895302062125</v>
      </c>
      <c r="AG82">
        <f t="shared" si="26"/>
        <v>23.074047175117546</v>
      </c>
      <c r="AH82">
        <f t="shared" si="61"/>
        <v>34.08178869066502</v>
      </c>
      <c r="AJ82">
        <f t="shared" si="27"/>
        <v>0.888553682316565</v>
      </c>
      <c r="AK82">
        <f t="shared" si="28"/>
        <v>0.8170423303035598</v>
      </c>
      <c r="AL82">
        <f t="shared" si="29"/>
        <v>22.51002823726271</v>
      </c>
      <c r="AM82">
        <f t="shared" si="30"/>
        <v>64</v>
      </c>
      <c r="AN82">
        <f t="shared" si="31"/>
        <v>0.9762297256203429</v>
      </c>
      <c r="AO82">
        <f t="shared" si="32"/>
        <v>23.765559045995307</v>
      </c>
      <c r="AP82">
        <f t="shared" si="33"/>
        <v>0.8170423303035598</v>
      </c>
      <c r="AQ82">
        <f t="shared" si="34"/>
        <v>22.51002823726271</v>
      </c>
      <c r="AR82">
        <f t="shared" si="35"/>
        <v>23.074047175117546</v>
      </c>
      <c r="AT82">
        <f t="shared" si="36"/>
        <v>9.774090505482215</v>
      </c>
      <c r="AU82">
        <f t="shared" si="37"/>
        <v>4.892102571607582</v>
      </c>
      <c r="AV82">
        <f t="shared" si="38"/>
        <v>5.33132209389939</v>
      </c>
    </row>
    <row r="83" spans="2:48" ht="12.75">
      <c r="B83">
        <f t="shared" si="39"/>
        <v>0.3413183613857573</v>
      </c>
      <c r="C83">
        <f t="shared" si="21"/>
        <v>0.07260042724627683</v>
      </c>
      <c r="D83">
        <f t="shared" si="22"/>
        <v>0.42529757976528343</v>
      </c>
      <c r="E83">
        <f t="shared" si="40"/>
        <v>0.9941760580839368</v>
      </c>
      <c r="F83">
        <f t="shared" si="41"/>
        <v>0.005823941916063169</v>
      </c>
      <c r="G83">
        <f t="shared" si="20"/>
        <v>0.09281266062968424</v>
      </c>
      <c r="H83">
        <f t="shared" si="23"/>
        <v>83</v>
      </c>
      <c r="I83">
        <f t="shared" si="42"/>
        <v>10.774392127275902</v>
      </c>
      <c r="J83">
        <f t="shared" si="43"/>
        <v>0.4040677953159004</v>
      </c>
      <c r="K83">
        <f t="shared" si="44"/>
        <v>46.19414460289099</v>
      </c>
      <c r="L83">
        <f t="shared" si="24"/>
        <v>83</v>
      </c>
      <c r="M83">
        <f t="shared" si="45"/>
        <v>0.004018467946691509</v>
      </c>
      <c r="N83">
        <f t="shared" si="46"/>
        <v>0.3413183613857573</v>
      </c>
      <c r="O83">
        <f t="shared" si="47"/>
        <v>0.07260042724627683</v>
      </c>
      <c r="P83">
        <f t="shared" si="48"/>
        <v>0.9941760580839368</v>
      </c>
      <c r="Q83">
        <f t="shared" si="49"/>
        <v>0.005631696590197316</v>
      </c>
      <c r="R83">
        <f t="shared" si="50"/>
        <v>0.0021766059445831893</v>
      </c>
      <c r="S83">
        <f t="shared" si="25"/>
        <v>99.98427208790169</v>
      </c>
      <c r="T83">
        <f t="shared" si="51"/>
        <v>0.005631696590197289</v>
      </c>
      <c r="U83">
        <f t="shared" si="52"/>
        <v>5.292546539747006</v>
      </c>
      <c r="V83">
        <f t="shared" si="53"/>
        <v>0.013693804510426228</v>
      </c>
      <c r="W83">
        <f t="shared" si="54"/>
        <v>0.001244891319129657</v>
      </c>
      <c r="Y83">
        <f>MIN(Y82+($Q$151-SUM($Q$52:$Q83))*(1/M83-1/M82)*$Y$51/$Q$151,1)</f>
        <v>0.0010363209462014998</v>
      </c>
      <c r="Z83">
        <f t="shared" si="55"/>
        <v>46.19414460289099</v>
      </c>
      <c r="AA83">
        <f t="shared" si="56"/>
        <v>0.04787195964383689</v>
      </c>
      <c r="AB83">
        <f t="shared" si="57"/>
        <v>23.12100828126741</v>
      </c>
      <c r="AD83">
        <f t="shared" si="58"/>
        <v>0.9794901933887182</v>
      </c>
      <c r="AE83">
        <f t="shared" si="59"/>
        <v>22.622823452887882</v>
      </c>
      <c r="AF83">
        <f t="shared" si="60"/>
        <v>46.19414460289099</v>
      </c>
      <c r="AG83">
        <f t="shared" si="26"/>
        <v>23.788069062835017</v>
      </c>
      <c r="AH83">
        <f t="shared" si="61"/>
        <v>34.991106832863004</v>
      </c>
      <c r="AJ83">
        <f t="shared" si="27"/>
        <v>0.9794901933887182</v>
      </c>
      <c r="AK83">
        <f t="shared" si="28"/>
        <v>0.9762297256203429</v>
      </c>
      <c r="AL83">
        <f t="shared" si="29"/>
        <v>23.765559045995307</v>
      </c>
      <c r="AM83">
        <f t="shared" si="30"/>
        <v>65</v>
      </c>
      <c r="AN83">
        <f t="shared" si="31"/>
        <v>1.1572431558664211</v>
      </c>
      <c r="AO83">
        <f t="shared" si="32"/>
        <v>25.015261742821423</v>
      </c>
      <c r="AP83">
        <f t="shared" si="33"/>
        <v>0.9762297256203429</v>
      </c>
      <c r="AQ83">
        <f t="shared" si="34"/>
        <v>23.765559045995307</v>
      </c>
      <c r="AR83">
        <f t="shared" si="35"/>
        <v>23.788069062835017</v>
      </c>
      <c r="AT83">
        <f t="shared" si="36"/>
        <v>10.774392127275902</v>
      </c>
      <c r="AU83">
        <f t="shared" si="37"/>
        <v>5.392778927759993</v>
      </c>
      <c r="AV83">
        <f t="shared" si="38"/>
        <v>5.8769411603323105</v>
      </c>
    </row>
    <row r="84" spans="2:48" ht="12.75">
      <c r="B84">
        <f t="shared" si="39"/>
        <v>0.34659309136537847</v>
      </c>
      <c r="C84">
        <f t="shared" si="21"/>
        <v>0.07665886328448805</v>
      </c>
      <c r="D84">
        <f t="shared" si="22"/>
        <v>0.4128808035394372</v>
      </c>
      <c r="E84">
        <f t="shared" si="40"/>
        <v>0.9946429030713531</v>
      </c>
      <c r="F84">
        <f t="shared" si="41"/>
        <v>0.005357096928646943</v>
      </c>
      <c r="G84">
        <f t="shared" si="20"/>
        <v>0.08436184917616281</v>
      </c>
      <c r="H84">
        <f t="shared" si="23"/>
        <v>84</v>
      </c>
      <c r="I84">
        <f t="shared" si="42"/>
        <v>11.853699388592336</v>
      </c>
      <c r="J84">
        <f t="shared" si="43"/>
        <v>0.41009450795311064</v>
      </c>
      <c r="K84">
        <f t="shared" si="44"/>
        <v>47.289910536929206</v>
      </c>
      <c r="L84">
        <f t="shared" si="24"/>
        <v>84</v>
      </c>
      <c r="M84">
        <f t="shared" si="45"/>
        <v>0.0036525769710518334</v>
      </c>
      <c r="N84">
        <f t="shared" si="46"/>
        <v>0.34659309136537847</v>
      </c>
      <c r="O84">
        <f t="shared" si="47"/>
        <v>0.07665886328448805</v>
      </c>
      <c r="P84">
        <f t="shared" si="48"/>
        <v>0.9946429030713531</v>
      </c>
      <c r="Q84">
        <f t="shared" si="49"/>
        <v>0.004747407496342287</v>
      </c>
      <c r="R84">
        <f t="shared" si="50"/>
        <v>0.0018348352423466362</v>
      </c>
      <c r="S84">
        <f t="shared" si="25"/>
        <v>99.98644869384627</v>
      </c>
      <c r="T84">
        <f t="shared" si="51"/>
        <v>0.004747407496342265</v>
      </c>
      <c r="U84">
        <f t="shared" si="52"/>
        <v>5.014704828778162</v>
      </c>
      <c r="V84">
        <f t="shared" si="53"/>
        <v>0.012974923713389049</v>
      </c>
      <c r="W84">
        <f t="shared" si="54"/>
        <v>0.0011795385193990044</v>
      </c>
      <c r="Y84">
        <f>MIN(Y83+($Q$151-SUM($Q$52:$Q84))*(1/M84-1/M83)*$Y$51/$Q$151,1)</f>
        <v>0.0010377008229362603</v>
      </c>
      <c r="Z84">
        <f t="shared" si="55"/>
        <v>47.289910536929206</v>
      </c>
      <c r="AA84">
        <f t="shared" si="56"/>
        <v>0.04907277908075356</v>
      </c>
      <c r="AB84">
        <f t="shared" si="57"/>
        <v>23.66949165800498</v>
      </c>
      <c r="AD84">
        <f t="shared" si="58"/>
        <v>1.077609035326576</v>
      </c>
      <c r="AE84">
        <f t="shared" si="59"/>
        <v>24.889028110723643</v>
      </c>
      <c r="AF84">
        <f t="shared" si="60"/>
        <v>47.289910536929206</v>
      </c>
      <c r="AG84">
        <f t="shared" si="26"/>
        <v>24.46547394496173</v>
      </c>
      <c r="AH84">
        <f t="shared" si="61"/>
        <v>35.877692240945464</v>
      </c>
      <c r="AJ84">
        <f t="shared" si="27"/>
        <v>1.077609035326576</v>
      </c>
      <c r="AK84">
        <f t="shared" si="28"/>
        <v>0.9762297256203429</v>
      </c>
      <c r="AL84">
        <f t="shared" si="29"/>
        <v>23.765559045995307</v>
      </c>
      <c r="AM84">
        <f t="shared" si="30"/>
        <v>65</v>
      </c>
      <c r="AN84">
        <f t="shared" si="31"/>
        <v>1.1572431558664211</v>
      </c>
      <c r="AO84">
        <f t="shared" si="32"/>
        <v>25.015261742821423</v>
      </c>
      <c r="AP84">
        <f t="shared" si="33"/>
        <v>0.9762297256203429</v>
      </c>
      <c r="AQ84">
        <f t="shared" si="34"/>
        <v>23.765559045995307</v>
      </c>
      <c r="AR84">
        <f t="shared" si="35"/>
        <v>24.46547394496173</v>
      </c>
      <c r="AT84">
        <f t="shared" si="36"/>
        <v>11.853699388592336</v>
      </c>
      <c r="AU84">
        <f t="shared" si="37"/>
        <v>5.932999991101359</v>
      </c>
      <c r="AV84">
        <f t="shared" si="38"/>
        <v>6.465654211959456</v>
      </c>
    </row>
    <row r="85" spans="2:48" ht="12.75">
      <c r="B85">
        <f t="shared" si="39"/>
        <v>0.35186782134499967</v>
      </c>
      <c r="C85">
        <f t="shared" si="21"/>
        <v>0.08082767066692902</v>
      </c>
      <c r="D85">
        <f t="shared" si="22"/>
        <v>0.40064797955397374</v>
      </c>
      <c r="E85">
        <f t="shared" si="40"/>
        <v>0.9950676317541712</v>
      </c>
      <c r="F85">
        <f t="shared" si="41"/>
        <v>0.0049323682458287665</v>
      </c>
      <c r="G85">
        <f t="shared" si="20"/>
        <v>0.0768226906387408</v>
      </c>
      <c r="H85">
        <f t="shared" si="23"/>
        <v>85</v>
      </c>
      <c r="I85">
        <f t="shared" si="42"/>
        <v>13.016987451044985</v>
      </c>
      <c r="J85">
        <f t="shared" si="43"/>
        <v>0.4160723969048855</v>
      </c>
      <c r="K85">
        <f t="shared" si="44"/>
        <v>48.37679943725191</v>
      </c>
      <c r="L85">
        <f t="shared" si="24"/>
        <v>85</v>
      </c>
      <c r="M85">
        <f t="shared" si="45"/>
        <v>0.003326157420937498</v>
      </c>
      <c r="N85">
        <f t="shared" si="46"/>
        <v>0.35186782134499967</v>
      </c>
      <c r="O85">
        <f t="shared" si="47"/>
        <v>0.08082767066692902</v>
      </c>
      <c r="P85">
        <f t="shared" si="48"/>
        <v>0.9950676317541712</v>
      </c>
      <c r="Q85">
        <f t="shared" si="49"/>
        <v>0.004018543724079268</v>
      </c>
      <c r="R85">
        <f t="shared" si="50"/>
        <v>0.0015531351908452057</v>
      </c>
      <c r="S85">
        <f t="shared" si="25"/>
        <v>99.98828352908862</v>
      </c>
      <c r="T85">
        <f t="shared" si="51"/>
        <v>0.004018543724079266</v>
      </c>
      <c r="U85">
        <f t="shared" si="52"/>
        <v>4.758094882188238</v>
      </c>
      <c r="V85">
        <f t="shared" si="53"/>
        <v>0.01231097746036256</v>
      </c>
      <c r="W85">
        <f t="shared" si="54"/>
        <v>0.0011191797691238689</v>
      </c>
      <c r="Y85">
        <f>MIN(Y84+($Q$151-SUM($Q$52:$Q85))*(1/M85-1/M84)*$Y$51/$Q$151,1)</f>
        <v>0.0010389909489214727</v>
      </c>
      <c r="Z85">
        <f t="shared" si="55"/>
        <v>48.37679943725191</v>
      </c>
      <c r="AA85">
        <f t="shared" si="56"/>
        <v>0.05026305675309413</v>
      </c>
      <c r="AB85">
        <f t="shared" si="57"/>
        <v>24.213531247002503</v>
      </c>
      <c r="AD85">
        <f t="shared" si="58"/>
        <v>1.1833624955495439</v>
      </c>
      <c r="AE85">
        <f t="shared" si="59"/>
        <v>27.331565949595856</v>
      </c>
      <c r="AF85">
        <f t="shared" si="60"/>
        <v>48.37679943725191</v>
      </c>
      <c r="AG85">
        <f t="shared" si="26"/>
        <v>25.173925268530827</v>
      </c>
      <c r="AH85">
        <f t="shared" si="61"/>
        <v>36.77536235289137</v>
      </c>
      <c r="AJ85">
        <f t="shared" si="27"/>
        <v>1.1833624955495439</v>
      </c>
      <c r="AK85">
        <f t="shared" si="28"/>
        <v>1.1572431558664211</v>
      </c>
      <c r="AL85">
        <f t="shared" si="29"/>
        <v>25.015261742821423</v>
      </c>
      <c r="AM85">
        <f t="shared" si="30"/>
        <v>66</v>
      </c>
      <c r="AN85">
        <f t="shared" si="31"/>
        <v>1.3619242215668954</v>
      </c>
      <c r="AO85">
        <f t="shared" si="32"/>
        <v>26.258609389583704</v>
      </c>
      <c r="AP85">
        <f t="shared" si="33"/>
        <v>1.1572431558664211</v>
      </c>
      <c r="AQ85">
        <f t="shared" si="34"/>
        <v>25.015261742821423</v>
      </c>
      <c r="AR85">
        <f t="shared" si="35"/>
        <v>25.173925268530827</v>
      </c>
      <c r="AT85">
        <f t="shared" si="36"/>
        <v>13.016987451044985</v>
      </c>
      <c r="AU85">
        <f t="shared" si="37"/>
        <v>6.515255991594422</v>
      </c>
      <c r="AV85">
        <f t="shared" si="38"/>
        <v>7.100174973297264</v>
      </c>
    </row>
    <row r="86" spans="2:48" ht="12.75">
      <c r="B86">
        <f t="shared" si="39"/>
        <v>0.35714255132462086</v>
      </c>
      <c r="C86">
        <f t="shared" si="21"/>
        <v>0.08510684939359973</v>
      </c>
      <c r="D86">
        <f t="shared" si="22"/>
        <v>0.3885991078088933</v>
      </c>
      <c r="E86">
        <f t="shared" si="40"/>
        <v>0.995454739233253</v>
      </c>
      <c r="F86">
        <f t="shared" si="41"/>
        <v>0.004545260766746995</v>
      </c>
      <c r="G86">
        <f t="shared" si="20"/>
        <v>0.07007935529703027</v>
      </c>
      <c r="H86">
        <f t="shared" si="23"/>
        <v>86</v>
      </c>
      <c r="I86">
        <f t="shared" si="42"/>
        <v>14.269537665715037</v>
      </c>
      <c r="J86">
        <f t="shared" si="43"/>
        <v>0.4220013210362139</v>
      </c>
      <c r="K86">
        <f t="shared" si="44"/>
        <v>49.45478564294798</v>
      </c>
      <c r="L86">
        <f t="shared" si="24"/>
        <v>86</v>
      </c>
      <c r="M86">
        <f t="shared" si="45"/>
        <v>0.0030341942691367503</v>
      </c>
      <c r="N86">
        <f t="shared" si="46"/>
        <v>0.35714255132462086</v>
      </c>
      <c r="O86">
        <f t="shared" si="47"/>
        <v>0.08510684939359973</v>
      </c>
      <c r="P86">
        <f t="shared" si="48"/>
        <v>0.995454739233253</v>
      </c>
      <c r="Q86">
        <f t="shared" si="49"/>
        <v>0.0034149554966769664</v>
      </c>
      <c r="R86">
        <f t="shared" si="50"/>
        <v>0.0013198531411461735</v>
      </c>
      <c r="S86">
        <f t="shared" si="25"/>
        <v>99.98983666427947</v>
      </c>
      <c r="T86">
        <f t="shared" si="51"/>
        <v>0.0034149554966769443</v>
      </c>
      <c r="U86">
        <f t="shared" si="52"/>
        <v>4.520615471526749</v>
      </c>
      <c r="V86">
        <f t="shared" si="53"/>
        <v>0.011696529084627516</v>
      </c>
      <c r="W86">
        <f t="shared" si="54"/>
        <v>0.0010633208258752286</v>
      </c>
      <c r="Y86">
        <f>MIN(Y85+($Q$151-SUM($Q$52:$Q86))*(1/M86-1/M85)*$Y$51/$Q$151,1)</f>
        <v>0.001040199704632632</v>
      </c>
      <c r="Z86">
        <f t="shared" si="55"/>
        <v>49.45478564294798</v>
      </c>
      <c r="AA86">
        <f t="shared" si="56"/>
        <v>0.05144285341846463</v>
      </c>
      <c r="AB86">
        <f t="shared" si="57"/>
        <v>24.753114248183223</v>
      </c>
      <c r="AD86">
        <f t="shared" si="58"/>
        <v>1.297230696883185</v>
      </c>
      <c r="AE86">
        <f t="shared" si="59"/>
        <v>29.961526140168733</v>
      </c>
      <c r="AF86">
        <f t="shared" si="60"/>
        <v>49.45478564294798</v>
      </c>
      <c r="AG86">
        <f t="shared" si="26"/>
        <v>25.86562461885773</v>
      </c>
      <c r="AH86">
        <f t="shared" si="61"/>
        <v>37.66020513090285</v>
      </c>
      <c r="AJ86">
        <f t="shared" si="27"/>
        <v>1.297230696883185</v>
      </c>
      <c r="AK86">
        <f t="shared" si="28"/>
        <v>1.1572431558664211</v>
      </c>
      <c r="AL86">
        <f t="shared" si="29"/>
        <v>25.015261742821423</v>
      </c>
      <c r="AM86">
        <f t="shared" si="30"/>
        <v>66</v>
      </c>
      <c r="AN86">
        <f t="shared" si="31"/>
        <v>1.3619242215668954</v>
      </c>
      <c r="AO86">
        <f t="shared" si="32"/>
        <v>26.258609389583704</v>
      </c>
      <c r="AP86">
        <f t="shared" si="33"/>
        <v>1.1572431558664211</v>
      </c>
      <c r="AQ86">
        <f t="shared" si="34"/>
        <v>25.015261742821423</v>
      </c>
      <c r="AR86">
        <f t="shared" si="35"/>
        <v>25.86562461885773</v>
      </c>
      <c r="AT86">
        <f t="shared" si="36"/>
        <v>14.269537665715037</v>
      </c>
      <c r="AU86">
        <f t="shared" si="37"/>
        <v>7.142190417290079</v>
      </c>
      <c r="AV86">
        <f t="shared" si="38"/>
        <v>7.783384181299111</v>
      </c>
    </row>
    <row r="87" spans="2:48" ht="12.75">
      <c r="B87">
        <f t="shared" si="39"/>
        <v>0.36241728130424206</v>
      </c>
      <c r="C87">
        <f t="shared" si="21"/>
        <v>0.08949639946450018</v>
      </c>
      <c r="D87">
        <f t="shared" si="22"/>
        <v>0.3767341883041958</v>
      </c>
      <c r="E87">
        <f t="shared" si="40"/>
        <v>0.9958081556412667</v>
      </c>
      <c r="F87">
        <f t="shared" si="41"/>
        <v>0.004191844358733321</v>
      </c>
      <c r="G87">
        <f t="shared" si="20"/>
        <v>0.06403294268084646</v>
      </c>
      <c r="H87">
        <f t="shared" si="23"/>
        <v>87</v>
      </c>
      <c r="I87">
        <f t="shared" si="42"/>
        <v>15.616961490965808</v>
      </c>
      <c r="J87">
        <f t="shared" si="43"/>
        <v>0.4278811532307026</v>
      </c>
      <c r="K87">
        <f t="shared" si="44"/>
        <v>50.52384604194594</v>
      </c>
      <c r="L87">
        <f t="shared" si="24"/>
        <v>87</v>
      </c>
      <c r="M87">
        <f t="shared" si="45"/>
        <v>0.0027724054665557063</v>
      </c>
      <c r="N87">
        <f t="shared" si="46"/>
        <v>0.36241728130424206</v>
      </c>
      <c r="O87">
        <f t="shared" si="47"/>
        <v>0.08949639946450018</v>
      </c>
      <c r="P87">
        <f t="shared" si="48"/>
        <v>0.9958081556412667</v>
      </c>
      <c r="Q87">
        <f t="shared" si="49"/>
        <v>0.0029128705313912814</v>
      </c>
      <c r="R87">
        <f t="shared" si="50"/>
        <v>0.0011258012950241905</v>
      </c>
      <c r="S87">
        <f t="shared" si="25"/>
        <v>99.9911565174206</v>
      </c>
      <c r="T87">
        <f t="shared" si="51"/>
        <v>0.0029128705313912658</v>
      </c>
      <c r="U87">
        <f t="shared" si="52"/>
        <v>4.300418061905714</v>
      </c>
      <c r="V87">
        <f t="shared" si="53"/>
        <v>0.011126795732562023</v>
      </c>
      <c r="W87">
        <f t="shared" si="54"/>
        <v>0.0010115268847783658</v>
      </c>
      <c r="Y87">
        <f>MIN(Y86+($Q$151-SUM($Q$52:$Q87))*(1/M87-1/M86)*$Y$51/$Q$151,1)</f>
        <v>0.0010413345169358627</v>
      </c>
      <c r="Z87">
        <f t="shared" si="55"/>
        <v>50.52384604194594</v>
      </c>
      <c r="AA87">
        <f t="shared" si="56"/>
        <v>0.05261222481183167</v>
      </c>
      <c r="AB87">
        <f t="shared" si="57"/>
        <v>25.288229133378884</v>
      </c>
      <c r="AD87">
        <f t="shared" si="58"/>
        <v>1.4197237719059823</v>
      </c>
      <c r="AE87">
        <f t="shared" si="59"/>
        <v>32.79069097422884</v>
      </c>
      <c r="AF87">
        <f t="shared" si="60"/>
        <v>50.52384604194594</v>
      </c>
      <c r="AG87">
        <f t="shared" si="26"/>
        <v>26.568986193649227</v>
      </c>
      <c r="AH87">
        <f t="shared" si="61"/>
        <v>38.546416117797584</v>
      </c>
      <c r="AJ87">
        <f t="shared" si="27"/>
        <v>1.4197237719059823</v>
      </c>
      <c r="AK87">
        <f t="shared" si="28"/>
        <v>1.3619242215668954</v>
      </c>
      <c r="AL87">
        <f t="shared" si="29"/>
        <v>26.258609389583704</v>
      </c>
      <c r="AM87">
        <f t="shared" si="30"/>
        <v>67</v>
      </c>
      <c r="AN87">
        <f t="shared" si="31"/>
        <v>1.5922029284078663</v>
      </c>
      <c r="AO87">
        <f t="shared" si="32"/>
        <v>27.495179028176693</v>
      </c>
      <c r="AP87">
        <f t="shared" si="33"/>
        <v>1.3619242215668954</v>
      </c>
      <c r="AQ87">
        <f t="shared" si="34"/>
        <v>26.258609389583704</v>
      </c>
      <c r="AR87">
        <f t="shared" si="35"/>
        <v>26.568986193649227</v>
      </c>
      <c r="AT87">
        <f t="shared" si="36"/>
        <v>15.616961490965808</v>
      </c>
      <c r="AU87">
        <f t="shared" si="37"/>
        <v>7.816611986008005</v>
      </c>
      <c r="AV87">
        <f t="shared" si="38"/>
        <v>8.518342631435896</v>
      </c>
    </row>
    <row r="88" spans="2:48" ht="12.75">
      <c r="B88">
        <f t="shared" si="39"/>
        <v>0.36769201128386325</v>
      </c>
      <c r="C88">
        <f t="shared" si="21"/>
        <v>0.0939963208796304</v>
      </c>
      <c r="D88">
        <f t="shared" si="22"/>
        <v>0.3650532210398812</v>
      </c>
      <c r="E88">
        <f t="shared" si="40"/>
        <v>0.996131327839181</v>
      </c>
      <c r="F88">
        <f t="shared" si="41"/>
        <v>0.0038686721608189867</v>
      </c>
      <c r="G88">
        <f t="shared" si="20"/>
        <v>0.05859869418943672</v>
      </c>
      <c r="H88">
        <f t="shared" si="23"/>
        <v>88</v>
      </c>
      <c r="I88">
        <f t="shared" si="42"/>
        <v>17.065226688622435</v>
      </c>
      <c r="J88">
        <f t="shared" si="43"/>
        <v>0.43371177869220207</v>
      </c>
      <c r="K88">
        <f t="shared" si="44"/>
        <v>51.583959762218576</v>
      </c>
      <c r="L88">
        <f t="shared" si="24"/>
        <v>88</v>
      </c>
      <c r="M88">
        <f t="shared" si="45"/>
        <v>0.0025371212582490817</v>
      </c>
      <c r="N88">
        <f t="shared" si="46"/>
        <v>0.36769201128386325</v>
      </c>
      <c r="O88">
        <f t="shared" si="47"/>
        <v>0.0939963208796304</v>
      </c>
      <c r="P88">
        <f t="shared" si="48"/>
        <v>0.996131327839181</v>
      </c>
      <c r="Q88">
        <f t="shared" si="49"/>
        <v>0.0024934377074205126</v>
      </c>
      <c r="R88">
        <f t="shared" si="50"/>
        <v>0.0009636938442078277</v>
      </c>
      <c r="S88">
        <f t="shared" si="25"/>
        <v>99.99228231871562</v>
      </c>
      <c r="T88">
        <f t="shared" si="51"/>
        <v>0.002493437707420565</v>
      </c>
      <c r="U88">
        <f t="shared" si="52"/>
        <v>4.095871334262827</v>
      </c>
      <c r="V88">
        <f t="shared" si="53"/>
        <v>0.0105975565694194</v>
      </c>
      <c r="W88">
        <f t="shared" si="54"/>
        <v>0.0009634142335835817</v>
      </c>
      <c r="Y88">
        <f>MIN(Y87+($Q$151-SUM($Q$52:$Q88))*(1/M88-1/M87)*$Y$51/$Q$151,1)</f>
        <v>0.0010424019871871683</v>
      </c>
      <c r="Z88">
        <f t="shared" si="55"/>
        <v>51.583959762218576</v>
      </c>
      <c r="AA88">
        <f t="shared" si="56"/>
        <v>0.053771222163119574</v>
      </c>
      <c r="AB88">
        <f t="shared" si="57"/>
        <v>25.81886549219085</v>
      </c>
      <c r="AD88">
        <f t="shared" si="58"/>
        <v>1.551384244420221</v>
      </c>
      <c r="AE88">
        <f t="shared" si="59"/>
        <v>35.83159086839589</v>
      </c>
      <c r="AF88">
        <f t="shared" si="60"/>
        <v>51.583959762218576</v>
      </c>
      <c r="AG88">
        <f t="shared" si="26"/>
        <v>27.27598748416085</v>
      </c>
      <c r="AH88">
        <f t="shared" si="61"/>
        <v>39.42997362318971</v>
      </c>
      <c r="AJ88">
        <f t="shared" si="27"/>
        <v>1.551384244420221</v>
      </c>
      <c r="AK88">
        <f t="shared" si="28"/>
        <v>1.3619242215668954</v>
      </c>
      <c r="AL88">
        <f t="shared" si="29"/>
        <v>26.258609389583704</v>
      </c>
      <c r="AM88">
        <f t="shared" si="30"/>
        <v>67</v>
      </c>
      <c r="AN88">
        <f t="shared" si="31"/>
        <v>1.5922029284078663</v>
      </c>
      <c r="AO88">
        <f t="shared" si="32"/>
        <v>27.495179028176693</v>
      </c>
      <c r="AP88">
        <f t="shared" si="33"/>
        <v>1.3619242215668954</v>
      </c>
      <c r="AQ88">
        <f t="shared" si="34"/>
        <v>26.258609389583704</v>
      </c>
      <c r="AR88">
        <f t="shared" si="35"/>
        <v>27.27598748416085</v>
      </c>
      <c r="AT88">
        <f t="shared" si="36"/>
        <v>17.065226688622435</v>
      </c>
      <c r="AU88">
        <f t="shared" si="37"/>
        <v>8.541507757417227</v>
      </c>
      <c r="AV88">
        <f t="shared" si="38"/>
        <v>9.308305466521327</v>
      </c>
    </row>
    <row r="89" spans="2:48" ht="12.75">
      <c r="B89">
        <f t="shared" si="39"/>
        <v>0.37296674126348445</v>
      </c>
      <c r="C89">
        <f t="shared" si="21"/>
        <v>0.09860661363899034</v>
      </c>
      <c r="D89">
        <f t="shared" si="22"/>
        <v>0.3535562060159495</v>
      </c>
      <c r="E89">
        <f t="shared" si="40"/>
        <v>0.9964272878010447</v>
      </c>
      <c r="F89">
        <f t="shared" si="41"/>
        <v>0.0035727121989552746</v>
      </c>
      <c r="G89">
        <f t="shared" si="20"/>
        <v>0.05370371408498346</v>
      </c>
      <c r="H89">
        <f t="shared" si="23"/>
        <v>89</v>
      </c>
      <c r="I89">
        <f t="shared" si="42"/>
        <v>18.620686055671115</v>
      </c>
      <c r="J89">
        <f t="shared" si="43"/>
        <v>0.439493093487497</v>
      </c>
      <c r="K89">
        <f t="shared" si="44"/>
        <v>52.63510790681764</v>
      </c>
      <c r="L89">
        <f t="shared" si="24"/>
        <v>89</v>
      </c>
      <c r="M89">
        <f t="shared" si="45"/>
        <v>0.0023251855103027835</v>
      </c>
      <c r="N89">
        <f t="shared" si="46"/>
        <v>0.37296674126348445</v>
      </c>
      <c r="O89">
        <f t="shared" si="47"/>
        <v>0.09860661363899034</v>
      </c>
      <c r="P89">
        <f t="shared" si="48"/>
        <v>0.9964272878010447</v>
      </c>
      <c r="Q89">
        <f t="shared" si="49"/>
        <v>0.0021416267603242478</v>
      </c>
      <c r="R89">
        <f t="shared" si="50"/>
        <v>0.0008277217110229428</v>
      </c>
      <c r="S89">
        <f t="shared" si="25"/>
        <v>99.99324601255984</v>
      </c>
      <c r="T89">
        <f t="shared" si="51"/>
        <v>0.0021416267603241892</v>
      </c>
      <c r="U89">
        <f t="shared" si="52"/>
        <v>3.9055313652545167</v>
      </c>
      <c r="V89">
        <f t="shared" si="53"/>
        <v>0.010105075623518263</v>
      </c>
      <c r="W89">
        <f t="shared" si="54"/>
        <v>0.0009186432385016602</v>
      </c>
      <c r="Y89">
        <f>MIN(Y88+($Q$151-SUM($Q$52:$Q89))*(1/M89-1/M88)*$Y$51/$Q$151,1)</f>
        <v>0.0010434079997566393</v>
      </c>
      <c r="Z89">
        <f t="shared" si="55"/>
        <v>52.63510790681764</v>
      </c>
      <c r="AA89">
        <f t="shared" si="56"/>
        <v>0.054919892658027464</v>
      </c>
      <c r="AB89">
        <f t="shared" si="57"/>
        <v>26.345013899737832</v>
      </c>
      <c r="AD89">
        <f t="shared" si="58"/>
        <v>1.6927896414246466</v>
      </c>
      <c r="AE89">
        <f t="shared" si="59"/>
        <v>39.097564691624456</v>
      </c>
      <c r="AF89">
        <f t="shared" si="60"/>
        <v>52.63510790681764</v>
      </c>
      <c r="AG89">
        <f t="shared" si="26"/>
        <v>27.974691222020954</v>
      </c>
      <c r="AH89">
        <f t="shared" si="61"/>
        <v>40.304899564419294</v>
      </c>
      <c r="AJ89">
        <f t="shared" si="27"/>
        <v>1.6927896414246466</v>
      </c>
      <c r="AK89">
        <f t="shared" si="28"/>
        <v>1.5922029284078663</v>
      </c>
      <c r="AL89">
        <f t="shared" si="29"/>
        <v>27.495179028176693</v>
      </c>
      <c r="AM89">
        <f t="shared" si="30"/>
        <v>68</v>
      </c>
      <c r="AN89">
        <f t="shared" si="31"/>
        <v>1.8501028439661031</v>
      </c>
      <c r="AO89">
        <f t="shared" si="32"/>
        <v>28.72462723850791</v>
      </c>
      <c r="AP89">
        <f t="shared" si="33"/>
        <v>1.5922029284078663</v>
      </c>
      <c r="AQ89">
        <f t="shared" si="34"/>
        <v>27.495179028176693</v>
      </c>
      <c r="AR89">
        <f t="shared" si="35"/>
        <v>27.974691222020954</v>
      </c>
      <c r="AT89">
        <f t="shared" si="36"/>
        <v>18.620686055671115</v>
      </c>
      <c r="AU89">
        <f t="shared" si="37"/>
        <v>9.32005751423128</v>
      </c>
      <c r="AV89">
        <f t="shared" si="38"/>
        <v>10.15673784854788</v>
      </c>
    </row>
    <row r="90" spans="2:48" ht="12.75">
      <c r="B90">
        <f t="shared" si="39"/>
        <v>0.37824147124310564</v>
      </c>
      <c r="C90">
        <f t="shared" si="21"/>
        <v>0.10332727774258002</v>
      </c>
      <c r="D90">
        <f t="shared" si="22"/>
        <v>0.3422431432324007</v>
      </c>
      <c r="E90">
        <f t="shared" si="40"/>
        <v>0.9966987100904096</v>
      </c>
      <c r="F90">
        <f t="shared" si="41"/>
        <v>0.0033012899095904435</v>
      </c>
      <c r="G90">
        <f t="shared" si="20"/>
        <v>0.049285097525536496</v>
      </c>
      <c r="H90">
        <f t="shared" si="23"/>
        <v>90</v>
      </c>
      <c r="I90">
        <f t="shared" si="42"/>
        <v>20.290108982372647</v>
      </c>
      <c r="J90">
        <f t="shared" si="43"/>
        <v>0.44522500329110287</v>
      </c>
      <c r="K90">
        <f t="shared" si="44"/>
        <v>53.67727332565508</v>
      </c>
      <c r="L90">
        <f t="shared" si="24"/>
        <v>90</v>
      </c>
      <c r="M90">
        <f t="shared" si="45"/>
        <v>0.002133874660119279</v>
      </c>
      <c r="N90">
        <f t="shared" si="46"/>
        <v>0.37824147124310564</v>
      </c>
      <c r="O90">
        <f t="shared" si="47"/>
        <v>0.10332727774258002</v>
      </c>
      <c r="P90">
        <f t="shared" si="48"/>
        <v>0.9966987100904096</v>
      </c>
      <c r="Q90">
        <f t="shared" si="49"/>
        <v>0.0018453914761912054</v>
      </c>
      <c r="R90">
        <f t="shared" si="50"/>
        <v>0.0007132291295934665</v>
      </c>
      <c r="S90">
        <f t="shared" si="25"/>
        <v>99.99407373427086</v>
      </c>
      <c r="T90">
        <f t="shared" si="51"/>
        <v>0.0018453914761912466</v>
      </c>
      <c r="U90">
        <f t="shared" si="52"/>
        <v>3.728116460249592</v>
      </c>
      <c r="V90">
        <f t="shared" si="53"/>
        <v>0.009646036669750384</v>
      </c>
      <c r="W90">
        <f t="shared" si="54"/>
        <v>0.0008769124245227621</v>
      </c>
      <c r="Y90">
        <f>MIN(Y89+($Q$151-SUM($Q$52:$Q90))*(1/M90-1/M89)*$Y$51/$Q$151,1)</f>
        <v>0.0010443578143169475</v>
      </c>
      <c r="Z90">
        <f t="shared" si="55"/>
        <v>53.67727332565508</v>
      </c>
      <c r="AA90">
        <f t="shared" si="56"/>
        <v>0.05605827984887453</v>
      </c>
      <c r="AB90">
        <f t="shared" si="57"/>
        <v>26.866665802751978</v>
      </c>
      <c r="AD90">
        <f t="shared" si="58"/>
        <v>1.8445553620338768</v>
      </c>
      <c r="AE90">
        <f t="shared" si="59"/>
        <v>42.602826027283754</v>
      </c>
      <c r="AF90">
        <f t="shared" si="60"/>
        <v>53.67727332565508</v>
      </c>
      <c r="AG90">
        <f t="shared" si="26"/>
        <v>28.698181546508913</v>
      </c>
      <c r="AH90">
        <f t="shared" si="61"/>
        <v>41.187727436082</v>
      </c>
      <c r="AJ90">
        <f t="shared" si="27"/>
        <v>1.8445553620338768</v>
      </c>
      <c r="AK90">
        <f t="shared" si="28"/>
        <v>1.5922029284078663</v>
      </c>
      <c r="AL90">
        <f t="shared" si="29"/>
        <v>27.495179028176693</v>
      </c>
      <c r="AM90">
        <f t="shared" si="30"/>
        <v>68</v>
      </c>
      <c r="AN90">
        <f t="shared" si="31"/>
        <v>1.8501028439661031</v>
      </c>
      <c r="AO90">
        <f t="shared" si="32"/>
        <v>28.72462723850791</v>
      </c>
      <c r="AP90">
        <f t="shared" si="33"/>
        <v>1.5922029284078663</v>
      </c>
      <c r="AQ90">
        <f t="shared" si="34"/>
        <v>27.495179028176693</v>
      </c>
      <c r="AR90">
        <f t="shared" si="35"/>
        <v>28.698181546508913</v>
      </c>
      <c r="AT90">
        <f t="shared" si="36"/>
        <v>20.290108982372647</v>
      </c>
      <c r="AU90">
        <f t="shared" si="37"/>
        <v>10.155649558120865</v>
      </c>
      <c r="AV90">
        <f t="shared" si="38"/>
        <v>11.067332172203262</v>
      </c>
    </row>
    <row r="91" spans="2:48" ht="12.75">
      <c r="B91">
        <f t="shared" si="39"/>
        <v>0.38351620122272684</v>
      </c>
      <c r="C91">
        <f t="shared" si="21"/>
        <v>0.10815831319039947</v>
      </c>
      <c r="D91">
        <f t="shared" si="22"/>
        <v>0.33111403268923484</v>
      </c>
      <c r="E91">
        <f t="shared" si="40"/>
        <v>0.9969479603573871</v>
      </c>
      <c r="F91">
        <f t="shared" si="41"/>
        <v>0.0030520396426129137</v>
      </c>
      <c r="G91">
        <f t="shared" si="20"/>
        <v>0.04528838614020768</v>
      </c>
      <c r="H91">
        <f t="shared" si="23"/>
        <v>91</v>
      </c>
      <c r="I91">
        <f t="shared" si="42"/>
        <v>22.080716166482816</v>
      </c>
      <c r="J91">
        <f t="shared" si="43"/>
        <v>0.45090742230011627</v>
      </c>
      <c r="K91">
        <f t="shared" si="44"/>
        <v>54.71044041820296</v>
      </c>
      <c r="L91">
        <f t="shared" si="24"/>
        <v>91</v>
      </c>
      <c r="M91">
        <f t="shared" si="45"/>
        <v>0.0019608308481527015</v>
      </c>
      <c r="N91">
        <f t="shared" si="46"/>
        <v>0.38351620122272684</v>
      </c>
      <c r="O91">
        <f t="shared" si="47"/>
        <v>0.10815831319039947</v>
      </c>
      <c r="P91">
        <f t="shared" si="48"/>
        <v>0.9969479603573871</v>
      </c>
      <c r="Q91">
        <f t="shared" si="49"/>
        <v>0.0015950292705550432</v>
      </c>
      <c r="R91">
        <f t="shared" si="50"/>
        <v>0.0006164661281854775</v>
      </c>
      <c r="S91">
        <f t="shared" si="25"/>
        <v>99.99478696340044</v>
      </c>
      <c r="T91">
        <f t="shared" si="51"/>
        <v>0.001595029270555046</v>
      </c>
      <c r="U91">
        <f t="shared" si="52"/>
        <v>3.5624858304932867</v>
      </c>
      <c r="V91">
        <f t="shared" si="53"/>
        <v>0.009217488059400319</v>
      </c>
      <c r="W91">
        <f t="shared" si="54"/>
        <v>0.0008379534599454835</v>
      </c>
      <c r="Y91">
        <f>MIN(Y90+($Q$151-SUM($Q$52:$Q91))*(1/M91-1/M90)*$Y$51/$Q$151,1)</f>
        <v>0.001045256144610545</v>
      </c>
      <c r="Z91">
        <f t="shared" si="55"/>
        <v>54.71044041820296</v>
      </c>
      <c r="AA91">
        <f t="shared" si="56"/>
        <v>0.05718642402147575</v>
      </c>
      <c r="AB91">
        <f t="shared" si="57"/>
        <v>27.383813421112215</v>
      </c>
      <c r="AD91">
        <f t="shared" si="58"/>
        <v>2.0073378333166194</v>
      </c>
      <c r="AE91">
        <f t="shared" si="59"/>
        <v>46.36253606206591</v>
      </c>
      <c r="AF91">
        <f t="shared" si="60"/>
        <v>54.71044041820296</v>
      </c>
      <c r="AG91">
        <f t="shared" si="26"/>
        <v>29.392634741883036</v>
      </c>
      <c r="AH91">
        <f t="shared" si="61"/>
        <v>42.051537580043</v>
      </c>
      <c r="AJ91">
        <f t="shared" si="27"/>
        <v>2.0073378333166194</v>
      </c>
      <c r="AK91">
        <f t="shared" si="28"/>
        <v>1.8501028439661031</v>
      </c>
      <c r="AL91">
        <f t="shared" si="29"/>
        <v>28.72462723850791</v>
      </c>
      <c r="AM91">
        <f t="shared" si="30"/>
        <v>69</v>
      </c>
      <c r="AN91">
        <f t="shared" si="31"/>
        <v>2.1377466778141874</v>
      </c>
      <c r="AO91">
        <f t="shared" si="32"/>
        <v>29.94667228143256</v>
      </c>
      <c r="AP91">
        <f t="shared" si="33"/>
        <v>1.8501028439661031</v>
      </c>
      <c r="AQ91">
        <f t="shared" si="34"/>
        <v>28.72462723850791</v>
      </c>
      <c r="AR91">
        <f t="shared" si="35"/>
        <v>29.392634741883036</v>
      </c>
      <c r="AT91">
        <f t="shared" si="36"/>
        <v>22.080716166482816</v>
      </c>
      <c r="AU91">
        <f t="shared" si="37"/>
        <v>11.051898085366616</v>
      </c>
      <c r="AV91">
        <f t="shared" si="38"/>
        <v>12.044026999899717</v>
      </c>
    </row>
    <row r="92" spans="2:48" ht="12.75">
      <c r="B92">
        <f t="shared" si="39"/>
        <v>0.38879093120234803</v>
      </c>
      <c r="C92">
        <f t="shared" si="21"/>
        <v>0.11309971998244864</v>
      </c>
      <c r="D92">
        <f t="shared" si="22"/>
        <v>0.32016887438645186</v>
      </c>
      <c r="E92">
        <f t="shared" si="40"/>
        <v>0.9971771364121985</v>
      </c>
      <c r="F92">
        <f t="shared" si="41"/>
        <v>0.002822863587801483</v>
      </c>
      <c r="G92">
        <f t="shared" si="20"/>
        <v>0.04166628844442845</v>
      </c>
      <c r="H92">
        <f t="shared" si="23"/>
        <v>92</v>
      </c>
      <c r="I92">
        <f t="shared" si="42"/>
        <v>24.000217857986783</v>
      </c>
      <c r="J92">
        <f t="shared" si="43"/>
        <v>0.45654027229296185</v>
      </c>
      <c r="K92">
        <f t="shared" si="44"/>
        <v>55.73459496235671</v>
      </c>
      <c r="L92">
        <f t="shared" si="24"/>
        <v>92</v>
      </c>
      <c r="M92">
        <f t="shared" si="45"/>
        <v>0.0018040065163048241</v>
      </c>
      <c r="N92">
        <f t="shared" si="46"/>
        <v>0.38879093120234803</v>
      </c>
      <c r="O92">
        <f t="shared" si="47"/>
        <v>0.11309971998244864</v>
      </c>
      <c r="P92">
        <f t="shared" si="48"/>
        <v>0.9971771364121985</v>
      </c>
      <c r="Q92">
        <f t="shared" si="49"/>
        <v>0.0013826881107759663</v>
      </c>
      <c r="R92">
        <f t="shared" si="50"/>
        <v>0.0005343979586290216</v>
      </c>
      <c r="S92">
        <f t="shared" si="25"/>
        <v>99.99540342952862</v>
      </c>
      <c r="T92">
        <f t="shared" si="51"/>
        <v>0.0013826881107759622</v>
      </c>
      <c r="U92">
        <f t="shared" si="52"/>
        <v>3.407621459834421</v>
      </c>
      <c r="V92">
        <f t="shared" si="53"/>
        <v>0.00881679580256207</v>
      </c>
      <c r="W92">
        <f t="shared" si="54"/>
        <v>0.0008015268911420062</v>
      </c>
      <c r="Y92">
        <f>MIN(Y91+($Q$151-SUM($Q$52:$Q92))*(1/M92-1/M91)*$Y$51/$Q$151,1)</f>
        <v>0.00104610722591186</v>
      </c>
      <c r="Z92">
        <f t="shared" si="55"/>
        <v>55.73459496235671</v>
      </c>
      <c r="AA92">
        <f t="shared" si="56"/>
        <v>0.058304362523392106</v>
      </c>
      <c r="AB92">
        <f t="shared" si="57"/>
        <v>27.89644966244005</v>
      </c>
      <c r="AD92">
        <f t="shared" si="58"/>
        <v>2.181837987089707</v>
      </c>
      <c r="AE92">
        <f t="shared" si="59"/>
        <v>50.39288388785948</v>
      </c>
      <c r="AF92">
        <f t="shared" si="60"/>
        <v>55.73459496235671</v>
      </c>
      <c r="AG92">
        <f t="shared" si="26"/>
        <v>30.114201208733842</v>
      </c>
      <c r="AH92">
        <f t="shared" si="61"/>
        <v>42.92439808554528</v>
      </c>
      <c r="AJ92">
        <f t="shared" si="27"/>
        <v>2.181837987089707</v>
      </c>
      <c r="AK92">
        <f t="shared" si="28"/>
        <v>2.1377466778141874</v>
      </c>
      <c r="AL92">
        <f t="shared" si="29"/>
        <v>29.94667228143256</v>
      </c>
      <c r="AM92">
        <f t="shared" si="30"/>
        <v>70</v>
      </c>
      <c r="AN92">
        <f t="shared" si="31"/>
        <v>2.4573623075648</v>
      </c>
      <c r="AO92">
        <f t="shared" si="32"/>
        <v>31.161080845856226</v>
      </c>
      <c r="AP92">
        <f t="shared" si="33"/>
        <v>2.1377466778141874</v>
      </c>
      <c r="AQ92">
        <f t="shared" si="34"/>
        <v>29.94667228143256</v>
      </c>
      <c r="AR92">
        <f t="shared" si="35"/>
        <v>30.114201208733842</v>
      </c>
      <c r="AT92">
        <f t="shared" si="36"/>
        <v>24.000217857986783</v>
      </c>
      <c r="AU92">
        <f t="shared" si="37"/>
        <v>12.012662329655742</v>
      </c>
      <c r="AV92">
        <f t="shared" si="38"/>
        <v>13.091027922538245</v>
      </c>
    </row>
    <row r="93" spans="2:48" ht="12.75">
      <c r="B93">
        <f t="shared" si="39"/>
        <v>0.39406566118196923</v>
      </c>
      <c r="C93">
        <f t="shared" si="21"/>
        <v>0.11815149811872758</v>
      </c>
      <c r="D93">
        <f t="shared" si="22"/>
        <v>0.30940766832405175</v>
      </c>
      <c r="E93">
        <f t="shared" si="40"/>
        <v>0.9973881031360654</v>
      </c>
      <c r="F93">
        <f t="shared" si="41"/>
        <v>0.002611896863934593</v>
      </c>
      <c r="G93">
        <f t="shared" si="20"/>
        <v>0.03837761538390561</v>
      </c>
      <c r="H93">
        <f t="shared" si="23"/>
        <v>93</v>
      </c>
      <c r="I93">
        <f t="shared" si="42"/>
        <v>26.05685606040466</v>
      </c>
      <c r="J93">
        <f t="shared" si="43"/>
        <v>0.46212348181013524</v>
      </c>
      <c r="K93">
        <f t="shared" si="44"/>
        <v>56.74972396547915</v>
      </c>
      <c r="L93">
        <f t="shared" si="24"/>
        <v>93</v>
      </c>
      <c r="M93">
        <f t="shared" si="45"/>
        <v>0.0016616183206513509</v>
      </c>
      <c r="N93">
        <f t="shared" si="46"/>
        <v>0.39406566118196923</v>
      </c>
      <c r="O93">
        <f t="shared" si="47"/>
        <v>0.11815149811872758</v>
      </c>
      <c r="P93">
        <f t="shared" si="48"/>
        <v>0.9973881031360654</v>
      </c>
      <c r="Q93">
        <f t="shared" si="49"/>
        <v>0.0012019846945070128</v>
      </c>
      <c r="R93">
        <f t="shared" si="50"/>
        <v>0.000464557525331866</v>
      </c>
      <c r="S93">
        <f t="shared" si="25"/>
        <v>99.99593782748725</v>
      </c>
      <c r="T93">
        <f t="shared" si="51"/>
        <v>0.0012019846945070115</v>
      </c>
      <c r="U93">
        <f t="shared" si="52"/>
        <v>3.2626126288056105</v>
      </c>
      <c r="V93">
        <f t="shared" si="53"/>
        <v>0.008441603526125536</v>
      </c>
      <c r="W93">
        <f t="shared" si="54"/>
        <v>0.0007674185023750488</v>
      </c>
      <c r="Y93">
        <f>MIN(Y92+($Q$151-SUM($Q$52:$Q93))*(1/M93-1/M92)*$Y$51/$Q$151,1)</f>
        <v>0.0010469148730018658</v>
      </c>
      <c r="Z93">
        <f t="shared" si="55"/>
        <v>56.74972396547915</v>
      </c>
      <c r="AA93">
        <f t="shared" si="56"/>
        <v>0.05941213005821054</v>
      </c>
      <c r="AB93">
        <f t="shared" si="57"/>
        <v>28.40456804776868</v>
      </c>
      <c r="AD93">
        <f t="shared" si="58"/>
        <v>2.3688050964004232</v>
      </c>
      <c r="AE93">
        <f t="shared" si="59"/>
        <v>54.711175111173986</v>
      </c>
      <c r="AF93">
        <f t="shared" si="60"/>
        <v>56.74972396547915</v>
      </c>
      <c r="AG93">
        <f t="shared" si="26"/>
        <v>30.8245996926554</v>
      </c>
      <c r="AH93">
        <f t="shared" si="61"/>
        <v>43.78716182906727</v>
      </c>
      <c r="AJ93">
        <f t="shared" si="27"/>
        <v>2.3688050964004232</v>
      </c>
      <c r="AK93">
        <f t="shared" si="28"/>
        <v>2.1377466778141874</v>
      </c>
      <c r="AL93">
        <f t="shared" si="29"/>
        <v>29.94667228143256</v>
      </c>
      <c r="AM93">
        <f t="shared" si="30"/>
        <v>70</v>
      </c>
      <c r="AN93">
        <f t="shared" si="31"/>
        <v>2.4573623075648</v>
      </c>
      <c r="AO93">
        <f t="shared" si="32"/>
        <v>31.161080845856226</v>
      </c>
      <c r="AP93">
        <f t="shared" si="33"/>
        <v>2.1377466778141874</v>
      </c>
      <c r="AQ93">
        <f t="shared" si="34"/>
        <v>29.94667228143256</v>
      </c>
      <c r="AR93">
        <f t="shared" si="35"/>
        <v>30.8245996926554</v>
      </c>
      <c r="AT93">
        <f t="shared" si="36"/>
        <v>26.05685606040466</v>
      </c>
      <c r="AU93">
        <f t="shared" si="37"/>
        <v>13.042067685278983</v>
      </c>
      <c r="AV93">
        <f t="shared" si="38"/>
        <v>14.21283057840254</v>
      </c>
    </row>
    <row r="94" spans="2:48" ht="12.75">
      <c r="B94">
        <f t="shared" si="39"/>
        <v>0.3993403911615904</v>
      </c>
      <c r="C94">
        <f t="shared" si="21"/>
        <v>0.12331364759923624</v>
      </c>
      <c r="D94">
        <f t="shared" si="22"/>
        <v>0.2988304145020346</v>
      </c>
      <c r="E94">
        <f t="shared" si="40"/>
        <v>0.9975825222558129</v>
      </c>
      <c r="F94">
        <f t="shared" si="41"/>
        <v>0.002417477744187102</v>
      </c>
      <c r="G94">
        <f t="shared" si="20"/>
        <v>0.03538639139960689</v>
      </c>
      <c r="H94">
        <f t="shared" si="23"/>
        <v>94</v>
      </c>
      <c r="I94">
        <f t="shared" si="42"/>
        <v>28.25945117453002</v>
      </c>
      <c r="J94">
        <f t="shared" si="43"/>
        <v>0.46765698543895884</v>
      </c>
      <c r="K94">
        <f t="shared" si="44"/>
        <v>57.75581553435615</v>
      </c>
      <c r="L94">
        <f t="shared" si="24"/>
        <v>94</v>
      </c>
      <c r="M94">
        <f t="shared" si="45"/>
        <v>0.0015321086436231408</v>
      </c>
      <c r="N94">
        <f t="shared" si="46"/>
        <v>0.3993403911615904</v>
      </c>
      <c r="O94">
        <f t="shared" si="47"/>
        <v>0.12331364759923624</v>
      </c>
      <c r="P94">
        <f t="shared" si="48"/>
        <v>0.9975825222558129</v>
      </c>
      <c r="Q94">
        <f t="shared" si="49"/>
        <v>0.0010477071498705525</v>
      </c>
      <c r="R94">
        <f t="shared" si="50"/>
        <v>0.00040493048126206954</v>
      </c>
      <c r="S94">
        <f t="shared" si="25"/>
        <v>99.99640238501259</v>
      </c>
      <c r="T94">
        <f t="shared" si="51"/>
        <v>0.0010477071498705354</v>
      </c>
      <c r="U94">
        <f t="shared" si="52"/>
        <v>3.1266426614118323</v>
      </c>
      <c r="V94">
        <f t="shared" si="53"/>
        <v>0.008089798182743819</v>
      </c>
      <c r="W94">
        <f t="shared" si="54"/>
        <v>0.0007354361984312561</v>
      </c>
      <c r="Y94">
        <f>MIN(Y93+($Q$151-SUM($Q$52:$Q94))*(1/M94-1/M93)*$Y$51/$Q$151,1)</f>
        <v>0.0010476825301514545</v>
      </c>
      <c r="Z94">
        <f t="shared" si="55"/>
        <v>57.75581553435615</v>
      </c>
      <c r="AA94">
        <f t="shared" si="56"/>
        <v>0.060509758949994934</v>
      </c>
      <c r="AB94">
        <f t="shared" si="57"/>
        <v>28.908162646653075</v>
      </c>
      <c r="AD94">
        <f t="shared" si="58"/>
        <v>2.569041015866365</v>
      </c>
      <c r="AE94">
        <f t="shared" si="59"/>
        <v>59.33592979027157</v>
      </c>
      <c r="AF94">
        <f t="shared" si="60"/>
        <v>57.75581553435615</v>
      </c>
      <c r="AG94">
        <f t="shared" si="26"/>
        <v>31.5418062396601</v>
      </c>
      <c r="AH94">
        <f t="shared" si="61"/>
        <v>44.648810887008125</v>
      </c>
      <c r="AJ94">
        <f t="shared" si="27"/>
        <v>2.569041015866365</v>
      </c>
      <c r="AK94">
        <f t="shared" si="28"/>
        <v>2.4573623075648</v>
      </c>
      <c r="AL94">
        <f t="shared" si="29"/>
        <v>31.161080845856226</v>
      </c>
      <c r="AM94">
        <f t="shared" si="30"/>
        <v>71</v>
      </c>
      <c r="AN94">
        <f t="shared" si="31"/>
        <v>2.8112892803545986</v>
      </c>
      <c r="AO94">
        <f t="shared" si="32"/>
        <v>32.36765807210197</v>
      </c>
      <c r="AP94">
        <f t="shared" si="33"/>
        <v>2.4573623075648</v>
      </c>
      <c r="AQ94">
        <f t="shared" si="34"/>
        <v>31.161080845856226</v>
      </c>
      <c r="AR94">
        <f t="shared" si="35"/>
        <v>31.5418062396601</v>
      </c>
      <c r="AT94">
        <f t="shared" si="36"/>
        <v>28.25945117453002</v>
      </c>
      <c r="AU94">
        <f t="shared" si="37"/>
        <v>14.144529053918623</v>
      </c>
      <c r="AV94">
        <f t="shared" si="38"/>
        <v>15.414246095198193</v>
      </c>
    </row>
    <row r="95" spans="2:48" ht="12.75">
      <c r="B95">
        <f t="shared" si="39"/>
        <v>0.4046151211412116</v>
      </c>
      <c r="C95">
        <f t="shared" si="21"/>
        <v>0.1285861684239747</v>
      </c>
      <c r="D95">
        <f t="shared" si="22"/>
        <v>0.2884371129204002</v>
      </c>
      <c r="E95">
        <f t="shared" si="40"/>
        <v>0.9977618778213229</v>
      </c>
      <c r="F95">
        <f t="shared" si="41"/>
        <v>0.0022381221786771377</v>
      </c>
      <c r="G95">
        <f t="shared" si="20"/>
        <v>0.0326611093058882</v>
      </c>
      <c r="H95">
        <f t="shared" si="23"/>
        <v>95</v>
      </c>
      <c r="I95">
        <f t="shared" si="42"/>
        <v>30.617453639877393</v>
      </c>
      <c r="J95">
        <f t="shared" si="43"/>
        <v>0.47314072318724026</v>
      </c>
      <c r="K95">
        <f t="shared" si="44"/>
        <v>58.752858761316425</v>
      </c>
      <c r="L95">
        <f t="shared" si="24"/>
        <v>95</v>
      </c>
      <c r="M95">
        <f t="shared" si="45"/>
        <v>0.0014141133328002303</v>
      </c>
      <c r="N95">
        <f t="shared" si="46"/>
        <v>0.4046151211412116</v>
      </c>
      <c r="O95">
        <f t="shared" si="47"/>
        <v>0.1285861684239747</v>
      </c>
      <c r="P95">
        <f t="shared" si="48"/>
        <v>0.9977618778213229</v>
      </c>
      <c r="Q95">
        <f t="shared" si="49"/>
        <v>0.0009155823238514586</v>
      </c>
      <c r="R95">
        <f t="shared" si="50"/>
        <v>0.00035386528676264366</v>
      </c>
      <c r="S95">
        <f t="shared" si="25"/>
        <v>99.99680731549385</v>
      </c>
      <c r="T95">
        <f t="shared" si="51"/>
        <v>0.0009155823238514337</v>
      </c>
      <c r="U95">
        <f t="shared" si="52"/>
        <v>2.998977538130572</v>
      </c>
      <c r="V95">
        <f t="shared" si="53"/>
        <v>0.0077594805883903425</v>
      </c>
      <c r="W95">
        <f t="shared" si="54"/>
        <v>0.0007054073262173038</v>
      </c>
      <c r="Y95">
        <f>MIN(Y94+($Q$151-SUM($Q$52:$Q95))*(1/M95-1/M94)*$Y$51/$Q$151,1)</f>
        <v>0.0010484133143507397</v>
      </c>
      <c r="Z95">
        <f t="shared" si="55"/>
        <v>58.752858761316425</v>
      </c>
      <c r="AA95">
        <f t="shared" si="56"/>
        <v>0.061597279381532644</v>
      </c>
      <c r="AB95">
        <f t="shared" si="57"/>
        <v>29.407228020348978</v>
      </c>
      <c r="AD95">
        <f t="shared" si="58"/>
        <v>2.78340487635249</v>
      </c>
      <c r="AE95">
        <f t="shared" si="59"/>
        <v>64.28699086591067</v>
      </c>
      <c r="AF95">
        <f t="shared" si="60"/>
        <v>58.752858761316425</v>
      </c>
      <c r="AG95">
        <f t="shared" si="26"/>
        <v>32.27259697356184</v>
      </c>
      <c r="AH95">
        <f t="shared" si="61"/>
        <v>45.51272786743913</v>
      </c>
      <c r="AJ95">
        <f t="shared" si="27"/>
        <v>2.78340487635249</v>
      </c>
      <c r="AK95">
        <f t="shared" si="28"/>
        <v>2.4573623075648</v>
      </c>
      <c r="AL95">
        <f t="shared" si="29"/>
        <v>31.161080845856226</v>
      </c>
      <c r="AM95">
        <f t="shared" si="30"/>
        <v>71</v>
      </c>
      <c r="AN95">
        <f t="shared" si="31"/>
        <v>2.8112892803545986</v>
      </c>
      <c r="AO95">
        <f t="shared" si="32"/>
        <v>32.36765807210197</v>
      </c>
      <c r="AP95">
        <f t="shared" si="33"/>
        <v>2.4573623075648</v>
      </c>
      <c r="AQ95">
        <f t="shared" si="34"/>
        <v>31.161080845856226</v>
      </c>
      <c r="AR95">
        <f t="shared" si="35"/>
        <v>32.27259697356184</v>
      </c>
      <c r="AT95">
        <f t="shared" si="36"/>
        <v>30.617453639877393</v>
      </c>
      <c r="AU95">
        <f t="shared" si="37"/>
        <v>15.324776692962478</v>
      </c>
      <c r="AV95">
        <f t="shared" si="38"/>
        <v>16.70042925811494</v>
      </c>
    </row>
    <row r="96" spans="2:48" ht="12.75">
      <c r="B96">
        <f t="shared" si="39"/>
        <v>0.4098898511208328</v>
      </c>
      <c r="C96">
        <f t="shared" si="21"/>
        <v>0.1339690605929428</v>
      </c>
      <c r="D96">
        <f t="shared" si="22"/>
        <v>0.27822776357914886</v>
      </c>
      <c r="E96">
        <f t="shared" si="40"/>
        <v>0.9979274980747451</v>
      </c>
      <c r="F96">
        <f t="shared" si="41"/>
        <v>0.002072501925254877</v>
      </c>
      <c r="G96">
        <f t="shared" si="20"/>
        <v>0.03017410348187301</v>
      </c>
      <c r="H96">
        <f t="shared" si="23"/>
        <v>96</v>
      </c>
      <c r="I96">
        <f t="shared" si="42"/>
        <v>33.1410012098867</v>
      </c>
      <c r="J96">
        <f t="shared" si="43"/>
        <v>0.4785746399331972</v>
      </c>
      <c r="K96">
        <f t="shared" si="44"/>
        <v>59.74084362421769</v>
      </c>
      <c r="L96">
        <f t="shared" si="24"/>
        <v>96</v>
      </c>
      <c r="M96">
        <f t="shared" si="45"/>
        <v>0.0013064345622614212</v>
      </c>
      <c r="N96">
        <f t="shared" si="46"/>
        <v>0.4098898511208328</v>
      </c>
      <c r="O96">
        <f t="shared" si="47"/>
        <v>0.1339690605929428</v>
      </c>
      <c r="P96">
        <f t="shared" si="48"/>
        <v>0.9979274980747451</v>
      </c>
      <c r="Q96">
        <f t="shared" si="49"/>
        <v>0.0008020927041211103</v>
      </c>
      <c r="R96">
        <f t="shared" si="50"/>
        <v>0.0003100024512925057</v>
      </c>
      <c r="S96">
        <f t="shared" si="25"/>
        <v>99.99716118078062</v>
      </c>
      <c r="T96">
        <f t="shared" si="51"/>
        <v>0.0008020927041210801</v>
      </c>
      <c r="U96">
        <f t="shared" si="52"/>
        <v>2.8789560815126123</v>
      </c>
      <c r="V96">
        <f t="shared" si="53"/>
        <v>0.007448940028824191</v>
      </c>
      <c r="W96">
        <f t="shared" si="54"/>
        <v>0.0006771763662567446</v>
      </c>
      <c r="Y96">
        <f>MIN(Y95+($Q$151-SUM($Q$52:$Q96))*(1/M96-1/M95)*$Y$51/$Q$151,1)</f>
        <v>0.0010491100528109139</v>
      </c>
      <c r="Z96">
        <f t="shared" si="55"/>
        <v>59.74084362421769</v>
      </c>
      <c r="AA96">
        <f t="shared" si="56"/>
        <v>0.06267471960957156</v>
      </c>
      <c r="AB96">
        <f t="shared" si="57"/>
        <v>29.901759171913632</v>
      </c>
      <c r="AD96">
        <f t="shared" si="58"/>
        <v>3.0128182918078816</v>
      </c>
      <c r="AE96">
        <f t="shared" si="59"/>
        <v>69.5856444212012</v>
      </c>
      <c r="AF96">
        <f t="shared" si="60"/>
        <v>59.74084362421769</v>
      </c>
      <c r="AG96">
        <f t="shared" si="26"/>
        <v>32.98591032673183</v>
      </c>
      <c r="AH96">
        <f t="shared" si="61"/>
        <v>46.363376975474765</v>
      </c>
      <c r="AJ96">
        <f t="shared" si="27"/>
        <v>3.0128182918078816</v>
      </c>
      <c r="AK96">
        <f t="shared" si="28"/>
        <v>2.8112892803545986</v>
      </c>
      <c r="AL96">
        <f t="shared" si="29"/>
        <v>32.36765807210197</v>
      </c>
      <c r="AM96">
        <f t="shared" si="30"/>
        <v>72</v>
      </c>
      <c r="AN96">
        <f t="shared" si="31"/>
        <v>3.201985825307224</v>
      </c>
      <c r="AO96">
        <f t="shared" si="32"/>
        <v>33.56623994401797</v>
      </c>
      <c r="AP96">
        <f t="shared" si="33"/>
        <v>2.8112892803545986</v>
      </c>
      <c r="AQ96">
        <f t="shared" si="34"/>
        <v>32.36765807210197</v>
      </c>
      <c r="AR96">
        <f t="shared" si="35"/>
        <v>32.98591032673183</v>
      </c>
      <c r="AT96">
        <f t="shared" si="36"/>
        <v>33.1410012098867</v>
      </c>
      <c r="AU96">
        <f t="shared" si="37"/>
        <v>16.587884883708107</v>
      </c>
      <c r="AV96">
        <f t="shared" si="38"/>
        <v>18.076909750847292</v>
      </c>
    </row>
    <row r="97" spans="2:48" ht="12.75">
      <c r="B97">
        <f t="shared" si="39"/>
        <v>0.415164581100454</v>
      </c>
      <c r="C97">
        <f t="shared" si="21"/>
        <v>0.1394623241061407</v>
      </c>
      <c r="D97">
        <f t="shared" si="22"/>
        <v>0.26820236647828044</v>
      </c>
      <c r="E97">
        <f t="shared" si="40"/>
        <v>0.9980805742793015</v>
      </c>
      <c r="F97">
        <f t="shared" si="41"/>
        <v>0.0019194257206984755</v>
      </c>
      <c r="G97">
        <f t="shared" si="20"/>
        <v>0.027901020778556163</v>
      </c>
      <c r="H97">
        <f t="shared" si="23"/>
        <v>97</v>
      </c>
      <c r="I97">
        <f t="shared" si="42"/>
        <v>35.84098259116628</v>
      </c>
      <c r="J97">
        <f t="shared" si="43"/>
        <v>0.4839586849410449</v>
      </c>
      <c r="K97">
        <f t="shared" si="44"/>
        <v>60.719760898371796</v>
      </c>
      <c r="L97">
        <f t="shared" si="24"/>
        <v>97</v>
      </c>
      <c r="M97">
        <f t="shared" si="45"/>
        <v>0.0012080179246875575</v>
      </c>
      <c r="N97">
        <f t="shared" si="46"/>
        <v>0.415164581100454</v>
      </c>
      <c r="O97">
        <f t="shared" si="47"/>
        <v>0.1394623241061407</v>
      </c>
      <c r="P97">
        <f t="shared" si="48"/>
        <v>0.9980805742793015</v>
      </c>
      <c r="Q97">
        <f t="shared" si="49"/>
        <v>0.0007043316879876572</v>
      </c>
      <c r="R97">
        <f t="shared" si="50"/>
        <v>0.0002722185960267674</v>
      </c>
      <c r="S97">
        <f t="shared" si="25"/>
        <v>99.99747118323191</v>
      </c>
      <c r="T97">
        <f t="shared" si="51"/>
        <v>0.0007043316879876668</v>
      </c>
      <c r="U97">
        <f t="shared" si="52"/>
        <v>2.765981471602925</v>
      </c>
      <c r="V97">
        <f t="shared" si="53"/>
        <v>0.007156632306799158</v>
      </c>
      <c r="W97">
        <f t="shared" si="54"/>
        <v>0.0006506029369817416</v>
      </c>
      <c r="Y97">
        <f>MIN(Y96+($Q$151-SUM($Q$52:$Q97))*(1/M97-1/M96)*$Y$51/$Q$151,1)</f>
        <v>0.0010497753155939281</v>
      </c>
      <c r="Z97">
        <f t="shared" si="55"/>
        <v>60.719760898371796</v>
      </c>
      <c r="AA97">
        <f t="shared" si="56"/>
        <v>0.0637421061598761</v>
      </c>
      <c r="AB97">
        <f t="shared" si="57"/>
        <v>30.391751502265837</v>
      </c>
      <c r="AD97">
        <f t="shared" si="58"/>
        <v>3.25827114465148</v>
      </c>
      <c r="AE97">
        <f t="shared" si="59"/>
        <v>75.25475330393272</v>
      </c>
      <c r="AF97">
        <f t="shared" si="60"/>
        <v>60.719760898371796</v>
      </c>
      <c r="AG97">
        <f t="shared" si="26"/>
        <v>33.72204653371069</v>
      </c>
      <c r="AH97">
        <f t="shared" si="61"/>
        <v>47.22090371604124</v>
      </c>
      <c r="AJ97">
        <f t="shared" si="27"/>
        <v>3.25827114465148</v>
      </c>
      <c r="AK97">
        <f t="shared" si="28"/>
        <v>3.201985825307224</v>
      </c>
      <c r="AL97">
        <f t="shared" si="29"/>
        <v>33.56623994401797</v>
      </c>
      <c r="AM97">
        <f t="shared" si="30"/>
        <v>73</v>
      </c>
      <c r="AN97">
        <f t="shared" si="31"/>
        <v>3.6320364181918934</v>
      </c>
      <c r="AO97">
        <f t="shared" si="32"/>
        <v>34.75668741865824</v>
      </c>
      <c r="AP97">
        <f t="shared" si="33"/>
        <v>3.201985825307224</v>
      </c>
      <c r="AQ97">
        <f t="shared" si="34"/>
        <v>33.56623994401797</v>
      </c>
      <c r="AR97">
        <f t="shared" si="35"/>
        <v>33.72204653371069</v>
      </c>
      <c r="AT97">
        <f t="shared" si="36"/>
        <v>35.84098259116628</v>
      </c>
      <c r="AU97">
        <f t="shared" si="37"/>
        <v>17.93930378498856</v>
      </c>
      <c r="AV97">
        <f t="shared" si="38"/>
        <v>19.54962686790888</v>
      </c>
    </row>
    <row r="98" spans="2:48" ht="12.75">
      <c r="B98">
        <f t="shared" si="39"/>
        <v>0.4204393110800752</v>
      </c>
      <c r="C98">
        <f t="shared" si="21"/>
        <v>0.1450659589635684</v>
      </c>
      <c r="D98">
        <f t="shared" si="22"/>
        <v>0.2583609216177949</v>
      </c>
      <c r="E98">
        <f t="shared" si="40"/>
        <v>0.9982221769775224</v>
      </c>
      <c r="F98">
        <f t="shared" si="41"/>
        <v>0.0017778230224776426</v>
      </c>
      <c r="G98">
        <f t="shared" si="20"/>
        <v>0.025820372433624644</v>
      </c>
      <c r="H98">
        <f t="shared" si="23"/>
        <v>98</v>
      </c>
      <c r="I98">
        <f t="shared" si="42"/>
        <v>38.72910828728975</v>
      </c>
      <c r="J98">
        <f t="shared" si="43"/>
        <v>0.4892928114332486</v>
      </c>
      <c r="K98">
        <f t="shared" si="44"/>
        <v>61.68960207877249</v>
      </c>
      <c r="L98">
        <f t="shared" si="24"/>
        <v>98</v>
      </c>
      <c r="M98">
        <f t="shared" si="45"/>
        <v>0.0011179330308194258</v>
      </c>
      <c r="N98">
        <f t="shared" si="46"/>
        <v>0.4204393110800752</v>
      </c>
      <c r="O98">
        <f t="shared" si="47"/>
        <v>0.1450659589635684</v>
      </c>
      <c r="P98">
        <f t="shared" si="48"/>
        <v>0.9982221769775224</v>
      </c>
      <c r="Q98">
        <f t="shared" si="49"/>
        <v>0.0006198886321250529</v>
      </c>
      <c r="R98">
        <f t="shared" si="50"/>
        <v>0.0002395820264911783</v>
      </c>
      <c r="S98">
        <f t="shared" si="25"/>
        <v>99.99774340182793</v>
      </c>
      <c r="T98">
        <f t="shared" si="51"/>
        <v>0.0006198886321250398</v>
      </c>
      <c r="U98">
        <f t="shared" si="52"/>
        <v>2.65951388966372</v>
      </c>
      <c r="V98">
        <f t="shared" si="53"/>
        <v>0.006881160708614033</v>
      </c>
      <c r="W98">
        <f t="shared" si="54"/>
        <v>0.0006255600644194576</v>
      </c>
      <c r="Y98">
        <f>MIN(Y97+($Q$151-SUM($Q$52:$Q98))*(1/M98-1/M97)*$Y$51/$Q$151,1)</f>
        <v>0.001050411444084948</v>
      </c>
      <c r="Z98">
        <f t="shared" si="55"/>
        <v>61.68960207877249</v>
      </c>
      <c r="AA98">
        <f t="shared" si="56"/>
        <v>0.06479946400458922</v>
      </c>
      <c r="AB98">
        <f t="shared" si="57"/>
        <v>30.877200771388537</v>
      </c>
      <c r="AD98">
        <f t="shared" si="58"/>
        <v>3.5208280261172495</v>
      </c>
      <c r="AE98">
        <f t="shared" si="59"/>
        <v>81.31890587619198</v>
      </c>
      <c r="AF98">
        <f t="shared" si="60"/>
        <v>61.68960207877249</v>
      </c>
      <c r="AG98">
        <f t="shared" si="26"/>
        <v>34.44884515150534</v>
      </c>
      <c r="AH98">
        <f t="shared" si="61"/>
        <v>48.06922361513891</v>
      </c>
      <c r="AJ98">
        <f t="shared" si="27"/>
        <v>3.5208280261172495</v>
      </c>
      <c r="AK98">
        <f t="shared" si="28"/>
        <v>3.201985825307224</v>
      </c>
      <c r="AL98">
        <f t="shared" si="29"/>
        <v>33.56623994401797</v>
      </c>
      <c r="AM98">
        <f t="shared" si="30"/>
        <v>73</v>
      </c>
      <c r="AN98">
        <f t="shared" si="31"/>
        <v>3.6320364181918934</v>
      </c>
      <c r="AO98">
        <f t="shared" si="32"/>
        <v>34.75668741865824</v>
      </c>
      <c r="AP98">
        <f t="shared" si="33"/>
        <v>3.201985825307224</v>
      </c>
      <c r="AQ98">
        <f t="shared" si="34"/>
        <v>33.56623994401797</v>
      </c>
      <c r="AR98">
        <f t="shared" si="35"/>
        <v>34.44884515150534</v>
      </c>
      <c r="AT98">
        <f t="shared" si="36"/>
        <v>38.72910828728975</v>
      </c>
      <c r="AU98">
        <f t="shared" si="37"/>
        <v>19.38489489292696</v>
      </c>
      <c r="AV98">
        <f t="shared" si="38"/>
        <v>21.1249681567035</v>
      </c>
    </row>
    <row r="99" spans="2:48" ht="12.75">
      <c r="B99">
        <f t="shared" si="39"/>
        <v>0.4257140410596964</v>
      </c>
      <c r="C99">
        <f t="shared" si="21"/>
        <v>0.15077996516522577</v>
      </c>
      <c r="D99">
        <f t="shared" si="22"/>
        <v>0.24870342899769224</v>
      </c>
      <c r="E99">
        <f t="shared" si="40"/>
        <v>0.9983532700691027</v>
      </c>
      <c r="F99">
        <f t="shared" si="41"/>
        <v>0.0016467299308973171</v>
      </c>
      <c r="G99">
        <f t="shared" si="20"/>
        <v>0.023913153385882815</v>
      </c>
      <c r="H99">
        <f t="shared" si="23"/>
        <v>99</v>
      </c>
      <c r="I99">
        <f t="shared" si="42"/>
        <v>41.817989616975915</v>
      </c>
      <c r="J99">
        <f t="shared" si="43"/>
        <v>0.49457697621192387</v>
      </c>
      <c r="K99">
        <f t="shared" si="44"/>
        <v>62.650359311258896</v>
      </c>
      <c r="L99">
        <f t="shared" si="24"/>
        <v>99</v>
      </c>
      <c r="M99">
        <f t="shared" si="45"/>
        <v>0.001035357027085956</v>
      </c>
      <c r="N99">
        <f t="shared" si="46"/>
        <v>0.4257140410596964</v>
      </c>
      <c r="O99">
        <f t="shared" si="47"/>
        <v>0.15077996516522577</v>
      </c>
      <c r="P99">
        <f t="shared" si="48"/>
        <v>0.9983532700691027</v>
      </c>
      <c r="Q99">
        <f t="shared" si="49"/>
        <v>0.0005467571455279853</v>
      </c>
      <c r="R99">
        <f t="shared" si="50"/>
        <v>0.00021131728851853015</v>
      </c>
      <c r="S99">
        <f t="shared" si="25"/>
        <v>99.99798298385443</v>
      </c>
      <c r="T99">
        <f t="shared" si="51"/>
        <v>0.0005467571455279571</v>
      </c>
      <c r="U99">
        <f t="shared" si="52"/>
        <v>2.5590641223157067</v>
      </c>
      <c r="V99">
        <f t="shared" si="53"/>
        <v>0.006621259455625288</v>
      </c>
      <c r="W99">
        <f t="shared" si="54"/>
        <v>0.000601932677784117</v>
      </c>
      <c r="Y99">
        <f>MIN(Y98+($Q$151-SUM($Q$52:$Q99))*(1/M99-1/M98)*$Y$51/$Q$151,1)</f>
        <v>0.0010510205759074792</v>
      </c>
      <c r="Z99">
        <f t="shared" si="55"/>
        <v>62.650359311258896</v>
      </c>
      <c r="AA99">
        <f t="shared" si="56"/>
        <v>0.06584681672412983</v>
      </c>
      <c r="AB99">
        <f t="shared" si="57"/>
        <v>31.358103063991514</v>
      </c>
      <c r="AD99">
        <f t="shared" si="58"/>
        <v>3.801635419725083</v>
      </c>
      <c r="AE99">
        <f t="shared" si="59"/>
        <v>87.8045819276055</v>
      </c>
      <c r="AF99">
        <f t="shared" si="60"/>
        <v>62.650359311258896</v>
      </c>
      <c r="AG99">
        <f t="shared" si="26"/>
        <v>35.181362282975975</v>
      </c>
      <c r="AH99">
        <f t="shared" si="61"/>
        <v>48.91586079711743</v>
      </c>
      <c r="AJ99">
        <f t="shared" si="27"/>
        <v>3.801635419725083</v>
      </c>
      <c r="AK99">
        <f t="shared" si="28"/>
        <v>3.6320364181918934</v>
      </c>
      <c r="AL99">
        <f t="shared" si="29"/>
        <v>34.75668741865824</v>
      </c>
      <c r="AM99">
        <f t="shared" si="30"/>
        <v>74</v>
      </c>
      <c r="AN99">
        <f t="shared" si="31"/>
        <v>4.104159945155379</v>
      </c>
      <c r="AO99">
        <f t="shared" si="32"/>
        <v>35.938881847528116</v>
      </c>
      <c r="AP99">
        <f t="shared" si="33"/>
        <v>3.6320364181918934</v>
      </c>
      <c r="AQ99">
        <f t="shared" si="34"/>
        <v>34.75668741865824</v>
      </c>
      <c r="AR99">
        <f t="shared" si="35"/>
        <v>35.181362282975975</v>
      </c>
      <c r="AT99">
        <f t="shared" si="36"/>
        <v>41.817989616975915</v>
      </c>
      <c r="AU99">
        <f t="shared" si="37"/>
        <v>20.93097059225322</v>
      </c>
      <c r="AV99">
        <f t="shared" si="38"/>
        <v>22.809812518350498</v>
      </c>
    </row>
    <row r="100" spans="2:48" ht="12.75">
      <c r="B100">
        <f t="shared" si="39"/>
        <v>0.4309887710393176</v>
      </c>
      <c r="C100">
        <f t="shared" si="21"/>
        <v>0.15660434271111287</v>
      </c>
      <c r="D100">
        <f t="shared" si="22"/>
        <v>0.2392298886179725</v>
      </c>
      <c r="E100">
        <f t="shared" si="40"/>
        <v>0.9984747230335763</v>
      </c>
      <c r="F100">
        <f t="shared" si="41"/>
        <v>0.0015252769664236832</v>
      </c>
      <c r="G100">
        <f t="shared" si="20"/>
        <v>0.022162517862510372</v>
      </c>
      <c r="H100">
        <f t="shared" si="23"/>
        <v>100</v>
      </c>
      <c r="I100">
        <f t="shared" si="42"/>
        <v>45.12122702861203</v>
      </c>
      <c r="J100">
        <f t="shared" si="43"/>
        <v>0.4998111393228333</v>
      </c>
      <c r="K100">
        <f t="shared" si="44"/>
        <v>63.602025331424244</v>
      </c>
      <c r="L100">
        <f t="shared" si="24"/>
        <v>100</v>
      </c>
      <c r="M100">
        <f t="shared" si="45"/>
        <v>0.0009595605496519096</v>
      </c>
      <c r="N100">
        <f t="shared" si="46"/>
        <v>0.4309887710393176</v>
      </c>
      <c r="O100">
        <f t="shared" si="47"/>
        <v>0.15660434271111287</v>
      </c>
      <c r="P100">
        <f t="shared" si="48"/>
        <v>0.9984747230335763</v>
      </c>
      <c r="Q100">
        <f t="shared" si="49"/>
        <v>0.0004832616101361142</v>
      </c>
      <c r="R100">
        <f t="shared" si="50"/>
        <v>0.00018677676905428877</v>
      </c>
      <c r="S100">
        <f t="shared" si="25"/>
        <v>99.99819430114295</v>
      </c>
      <c r="T100">
        <f t="shared" si="51"/>
        <v>0.0004832616101361094</v>
      </c>
      <c r="U100">
        <f t="shared" si="52"/>
        <v>2.464187985738661</v>
      </c>
      <c r="V100">
        <f t="shared" si="53"/>
        <v>0.006375779277561012</v>
      </c>
      <c r="W100">
        <f t="shared" si="54"/>
        <v>0.0005796162979600921</v>
      </c>
      <c r="Y100">
        <f>MIN(Y99+($Q$151-SUM($Q$52:$Q100))*(1/M100-1/M99)*$Y$51/$Q$151,1)</f>
        <v>0.0010516046667861704</v>
      </c>
      <c r="Z100">
        <f t="shared" si="55"/>
        <v>63.602025331424244</v>
      </c>
      <c r="AA100">
        <f t="shared" si="56"/>
        <v>0.06688418665557797</v>
      </c>
      <c r="AB100">
        <f t="shared" si="57"/>
        <v>31.83445475903991</v>
      </c>
      <c r="AD100">
        <f t="shared" si="58"/>
        <v>4.101929729873821</v>
      </c>
      <c r="AE100">
        <f t="shared" si="59"/>
        <v>94.74033810796944</v>
      </c>
      <c r="AF100">
        <f t="shared" si="60"/>
        <v>63.602025331424244</v>
      </c>
      <c r="AG100">
        <f t="shared" si="26"/>
        <v>35.93329740208013</v>
      </c>
      <c r="AH100">
        <f t="shared" si="61"/>
        <v>49.767661366752186</v>
      </c>
      <c r="AJ100">
        <f t="shared" si="27"/>
        <v>4.101929729873821</v>
      </c>
      <c r="AK100">
        <f t="shared" si="28"/>
        <v>3.6320364181918934</v>
      </c>
      <c r="AL100">
        <f t="shared" si="29"/>
        <v>34.75668741865824</v>
      </c>
      <c r="AM100">
        <f t="shared" si="30"/>
        <v>74</v>
      </c>
      <c r="AN100">
        <f t="shared" si="31"/>
        <v>4.104159945155379</v>
      </c>
      <c r="AO100">
        <f t="shared" si="32"/>
        <v>35.938881847528116</v>
      </c>
      <c r="AP100">
        <f t="shared" si="33"/>
        <v>3.6320364181918934</v>
      </c>
      <c r="AQ100">
        <f t="shared" si="34"/>
        <v>34.75668741865824</v>
      </c>
      <c r="AR100">
        <f t="shared" si="35"/>
        <v>35.93329740208013</v>
      </c>
      <c r="AT100">
        <f t="shared" si="36"/>
        <v>45.12122702861203</v>
      </c>
      <c r="AU100">
        <f t="shared" si="37"/>
        <v>22.58433836076322</v>
      </c>
      <c r="AV100">
        <f t="shared" si="38"/>
        <v>24.61157837924293</v>
      </c>
    </row>
    <row r="101" spans="2:48" ht="12.75">
      <c r="B101">
        <f t="shared" si="39"/>
        <v>0.4362635010189388</v>
      </c>
      <c r="C101">
        <f t="shared" si="21"/>
        <v>0.16253909160122978</v>
      </c>
      <c r="D101">
        <f t="shared" si="22"/>
        <v>0.2299403004786357</v>
      </c>
      <c r="E101">
        <f t="shared" si="40"/>
        <v>0.9985873215697598</v>
      </c>
      <c r="F101">
        <f t="shared" si="41"/>
        <v>0.0014126784302401774</v>
      </c>
      <c r="G101">
        <f t="shared" si="20"/>
        <v>0.020553502106930823</v>
      </c>
      <c r="H101">
        <f t="shared" si="23"/>
        <v>101</v>
      </c>
      <c r="I101">
        <f t="shared" si="42"/>
        <v>48.653509012597475</v>
      </c>
      <c r="J101">
        <f t="shared" si="43"/>
        <v>0.5049952637565314</v>
      </c>
      <c r="K101">
        <f t="shared" si="44"/>
        <v>64.54459341027844</v>
      </c>
      <c r="L101">
        <f t="shared" si="24"/>
        <v>101</v>
      </c>
      <c r="M101">
        <f t="shared" si="45"/>
        <v>0.0008898957194913346</v>
      </c>
      <c r="N101">
        <f t="shared" si="46"/>
        <v>0.4362635010189388</v>
      </c>
      <c r="O101">
        <f t="shared" si="47"/>
        <v>0.16253909160122978</v>
      </c>
      <c r="P101">
        <f t="shared" si="48"/>
        <v>0.9985873215697598</v>
      </c>
      <c r="Q101">
        <f t="shared" si="49"/>
        <v>0.0004279980617114173</v>
      </c>
      <c r="R101">
        <f t="shared" si="50"/>
        <v>0.0001654178470858484</v>
      </c>
      <c r="S101">
        <f t="shared" si="25"/>
        <v>99.998381077912</v>
      </c>
      <c r="T101">
        <f t="shared" si="51"/>
        <v>0.00042799806171138575</v>
      </c>
      <c r="U101">
        <f t="shared" si="52"/>
        <v>2.3744814521842077</v>
      </c>
      <c r="V101">
        <f t="shared" si="53"/>
        <v>0.006143674802980161</v>
      </c>
      <c r="W101">
        <f t="shared" si="54"/>
        <v>0.0005585158911800146</v>
      </c>
      <c r="Y101">
        <f>MIN(Y100+($Q$151-SUM($Q$52:$Q101))*(1/M101-1/M100)*$Y$51/$Q$151,1)</f>
        <v>0.0010521655097839354</v>
      </c>
      <c r="Z101">
        <f t="shared" si="55"/>
        <v>64.54459341027844</v>
      </c>
      <c r="AA101">
        <f t="shared" si="56"/>
        <v>0.06791159502932245</v>
      </c>
      <c r="AB101">
        <f t="shared" si="57"/>
        <v>32.306252502653884</v>
      </c>
      <c r="AD101">
        <f t="shared" si="58"/>
        <v>4.423046273872497</v>
      </c>
      <c r="AE101">
        <f t="shared" si="59"/>
        <v>102.15701561195804</v>
      </c>
      <c r="AF101">
        <f t="shared" si="60"/>
        <v>64.54459341027844</v>
      </c>
      <c r="AG101">
        <f t="shared" si="26"/>
        <v>36.662825700589444</v>
      </c>
      <c r="AH101">
        <f t="shared" si="61"/>
        <v>50.60370955543394</v>
      </c>
      <c r="AJ101">
        <f t="shared" si="27"/>
        <v>4.423046273872497</v>
      </c>
      <c r="AK101">
        <f t="shared" si="28"/>
        <v>4.104159945155379</v>
      </c>
      <c r="AL101">
        <f t="shared" si="29"/>
        <v>35.938881847528116</v>
      </c>
      <c r="AM101">
        <f t="shared" si="30"/>
        <v>75</v>
      </c>
      <c r="AN101">
        <f t="shared" si="31"/>
        <v>4.621218518291993</v>
      </c>
      <c r="AO101">
        <f t="shared" si="32"/>
        <v>37.11272136959483</v>
      </c>
      <c r="AP101">
        <f t="shared" si="33"/>
        <v>4.104159945155379</v>
      </c>
      <c r="AQ101">
        <f t="shared" si="34"/>
        <v>35.938881847528116</v>
      </c>
      <c r="AR101">
        <f t="shared" si="35"/>
        <v>36.662825700589444</v>
      </c>
      <c r="AT101">
        <f t="shared" si="36"/>
        <v>48.653509012597475</v>
      </c>
      <c r="AU101">
        <f t="shared" si="37"/>
        <v>24.352350278355246</v>
      </c>
      <c r="AV101">
        <f t="shared" si="38"/>
        <v>26.538277643234984</v>
      </c>
    </row>
    <row r="102" spans="2:48" ht="12.75">
      <c r="B102">
        <f t="shared" si="39"/>
        <v>0.44153823099856</v>
      </c>
      <c r="C102">
        <f t="shared" si="21"/>
        <v>0.1685842118355764</v>
      </c>
      <c r="D102">
        <f t="shared" si="22"/>
        <v>0.22083466457968173</v>
      </c>
      <c r="E102">
        <f t="shared" si="40"/>
        <v>0.9986917768801452</v>
      </c>
      <c r="F102">
        <f t="shared" si="41"/>
        <v>0.00130822311985479</v>
      </c>
      <c r="G102">
        <f t="shared" si="20"/>
        <v>0.019072786724815903</v>
      </c>
      <c r="H102">
        <f t="shared" si="23"/>
        <v>102</v>
      </c>
      <c r="I102">
        <f t="shared" si="42"/>
        <v>52.43072312547197</v>
      </c>
      <c r="J102">
        <f t="shared" si="43"/>
        <v>0.5101293151820077</v>
      </c>
      <c r="K102">
        <f t="shared" si="44"/>
        <v>65.47805730581958</v>
      </c>
      <c r="L102">
        <f t="shared" si="24"/>
        <v>102</v>
      </c>
      <c r="M102">
        <f t="shared" si="45"/>
        <v>0.0008257858527896055</v>
      </c>
      <c r="N102">
        <f t="shared" si="46"/>
        <v>0.44153823099856</v>
      </c>
      <c r="O102">
        <f t="shared" si="47"/>
        <v>0.1685842118355764</v>
      </c>
      <c r="P102">
        <f t="shared" si="48"/>
        <v>0.9986917768801452</v>
      </c>
      <c r="Q102">
        <f t="shared" si="49"/>
        <v>0.0003797864342975658</v>
      </c>
      <c r="R102">
        <f t="shared" si="50"/>
        <v>0.0001467844365058686</v>
      </c>
      <c r="S102">
        <f t="shared" si="25"/>
        <v>99.99854649575909</v>
      </c>
      <c r="T102">
        <f t="shared" si="51"/>
        <v>0.0003797864342975406</v>
      </c>
      <c r="U102">
        <f t="shared" si="52"/>
        <v>2.2895763796980373</v>
      </c>
      <c r="V102">
        <f t="shared" si="53"/>
        <v>0.005923993510461048</v>
      </c>
      <c r="W102">
        <f t="shared" si="54"/>
        <v>0.000538544864587368</v>
      </c>
      <c r="Y102">
        <f>MIN(Y101+($Q$151-SUM($Q$52:$Q102))*(1/M102-1/M101)*$Y$51/$Q$151,1)</f>
        <v>0.0010527047522749283</v>
      </c>
      <c r="Z102">
        <f t="shared" si="55"/>
        <v>65.47805730581958</v>
      </c>
      <c r="AA102">
        <f t="shared" si="56"/>
        <v>0.06892906209556636</v>
      </c>
      <c r="AB102">
        <f t="shared" si="57"/>
        <v>32.77349318395757</v>
      </c>
      <c r="AD102">
        <f t="shared" si="58"/>
        <v>4.766429375042906</v>
      </c>
      <c r="AE102">
        <f t="shared" si="59"/>
        <v>110.0879732947578</v>
      </c>
      <c r="AF102">
        <f t="shared" si="60"/>
        <v>65.47805730581958</v>
      </c>
      <c r="AG102">
        <f t="shared" si="26"/>
        <v>37.412235897859276</v>
      </c>
      <c r="AH102">
        <f t="shared" si="61"/>
        <v>51.445146601839426</v>
      </c>
      <c r="AJ102">
        <f t="shared" si="27"/>
        <v>4.766429375042906</v>
      </c>
      <c r="AK102">
        <f t="shared" si="28"/>
        <v>4.621218518291993</v>
      </c>
      <c r="AL102">
        <f t="shared" si="29"/>
        <v>37.11272136959483</v>
      </c>
      <c r="AM102">
        <f t="shared" si="30"/>
        <v>76</v>
      </c>
      <c r="AN102">
        <f t="shared" si="31"/>
        <v>5.186227002112789</v>
      </c>
      <c r="AO102">
        <f t="shared" si="32"/>
        <v>38.278118043669146</v>
      </c>
      <c r="AP102">
        <f t="shared" si="33"/>
        <v>4.621218518291993</v>
      </c>
      <c r="AQ102">
        <f t="shared" si="34"/>
        <v>37.11272136959483</v>
      </c>
      <c r="AR102">
        <f t="shared" si="35"/>
        <v>37.412235897859276</v>
      </c>
      <c r="AT102">
        <f t="shared" si="36"/>
        <v>52.43072312547197</v>
      </c>
      <c r="AU102">
        <f t="shared" si="37"/>
        <v>26.242958598435685</v>
      </c>
      <c r="AV102">
        <f t="shared" si="38"/>
        <v>28.598576250257437</v>
      </c>
    </row>
    <row r="103" spans="2:48" ht="12.75">
      <c r="B103">
        <f t="shared" si="39"/>
        <v>0.4468129609781812</v>
      </c>
      <c r="C103">
        <f t="shared" si="21"/>
        <v>0.1747397034141527</v>
      </c>
      <c r="D103">
        <f t="shared" si="22"/>
        <v>0.21191298092111072</v>
      </c>
      <c r="E103">
        <f t="shared" si="40"/>
        <v>0.9987887337923043</v>
      </c>
      <c r="F103">
        <f t="shared" si="41"/>
        <v>0.0012112662076957381</v>
      </c>
      <c r="G103">
        <f t="shared" si="20"/>
        <v>0.017708492430006665</v>
      </c>
      <c r="H103">
        <f t="shared" si="23"/>
        <v>103</v>
      </c>
      <c r="I103">
        <f t="shared" si="42"/>
        <v>56.470080892121636</v>
      </c>
      <c r="J103">
        <f t="shared" si="43"/>
        <v>0.5152132617086529</v>
      </c>
      <c r="K103">
        <f t="shared" si="44"/>
        <v>66.40241121975508</v>
      </c>
      <c r="L103">
        <f t="shared" si="24"/>
        <v>103</v>
      </c>
      <c r="M103">
        <f t="shared" si="45"/>
        <v>0.0007667166174466033</v>
      </c>
      <c r="N103">
        <f t="shared" si="46"/>
        <v>0.4468129609781812</v>
      </c>
      <c r="O103">
        <f t="shared" si="47"/>
        <v>0.1747397034141527</v>
      </c>
      <c r="P103">
        <f t="shared" si="48"/>
        <v>0.9987887337923043</v>
      </c>
      <c r="Q103">
        <f t="shared" si="49"/>
        <v>0.0003376318353619139</v>
      </c>
      <c r="R103">
        <f t="shared" si="50"/>
        <v>0.00013049201926262262</v>
      </c>
      <c r="S103">
        <f t="shared" si="25"/>
        <v>99.9986932801956</v>
      </c>
      <c r="T103">
        <f t="shared" si="51"/>
        <v>0.0003376318353618978</v>
      </c>
      <c r="U103">
        <f t="shared" si="52"/>
        <v>2.209136761376437</v>
      </c>
      <c r="V103">
        <f t="shared" si="53"/>
        <v>0.005715866024020098</v>
      </c>
      <c r="W103">
        <f t="shared" si="54"/>
        <v>0.0005196241840018271</v>
      </c>
      <c r="Y103">
        <f>MIN(Y102+($Q$151-SUM($Q$52:$Q103))*(1/M103-1/M102)*$Y$51/$Q$151,1)</f>
        <v>0.0010532239109609066</v>
      </c>
      <c r="Z103">
        <f t="shared" si="55"/>
        <v>66.40241121975508</v>
      </c>
      <c r="AA103">
        <f t="shared" si="56"/>
        <v>0.06993660724210483</v>
      </c>
      <c r="AB103">
        <f t="shared" si="57"/>
        <v>33.23617391349859</v>
      </c>
      <c r="AD103">
        <f t="shared" si="58"/>
        <v>5.133643717465603</v>
      </c>
      <c r="AE103">
        <f t="shared" si="59"/>
        <v>118.56934992728539</v>
      </c>
      <c r="AF103">
        <f t="shared" si="60"/>
        <v>66.40241121975508</v>
      </c>
      <c r="AG103">
        <f t="shared" si="26"/>
        <v>38.16965881377346</v>
      </c>
      <c r="AH103">
        <f t="shared" si="61"/>
        <v>52.286035016764274</v>
      </c>
      <c r="AJ103">
        <f t="shared" si="27"/>
        <v>5.133643717465603</v>
      </c>
      <c r="AK103">
        <f t="shared" si="28"/>
        <v>4.621218518291993</v>
      </c>
      <c r="AL103">
        <f t="shared" si="29"/>
        <v>37.11272136959483</v>
      </c>
      <c r="AM103">
        <f t="shared" si="30"/>
        <v>76</v>
      </c>
      <c r="AN103">
        <f t="shared" si="31"/>
        <v>5.186227002112789</v>
      </c>
      <c r="AO103">
        <f t="shared" si="32"/>
        <v>38.278118043669146</v>
      </c>
      <c r="AP103">
        <f t="shared" si="33"/>
        <v>4.621218518291993</v>
      </c>
      <c r="AQ103">
        <f t="shared" si="34"/>
        <v>37.11272136959483</v>
      </c>
      <c r="AR103">
        <f t="shared" si="35"/>
        <v>38.16965881377346</v>
      </c>
      <c r="AT103">
        <f t="shared" si="36"/>
        <v>56.470080892121636</v>
      </c>
      <c r="AU103">
        <f t="shared" si="37"/>
        <v>28.26477826578556</v>
      </c>
      <c r="AV103">
        <f t="shared" si="38"/>
        <v>30.80186230479362</v>
      </c>
    </row>
    <row r="104" spans="2:48" ht="12.75">
      <c r="B104">
        <f t="shared" si="39"/>
        <v>0.4520876909578024</v>
      </c>
      <c r="C104">
        <f t="shared" si="21"/>
        <v>0.18100556633695883</v>
      </c>
      <c r="D104">
        <f t="shared" si="22"/>
        <v>0.20317524950292262</v>
      </c>
      <c r="E104">
        <f t="shared" si="40"/>
        <v>0.9988787778794547</v>
      </c>
      <c r="F104">
        <f t="shared" si="41"/>
        <v>0.0011212221205453288</v>
      </c>
      <c r="G104">
        <f t="shared" si="20"/>
        <v>0.016450004032851875</v>
      </c>
      <c r="H104">
        <f t="shared" si="23"/>
        <v>104</v>
      </c>
      <c r="I104">
        <f t="shared" si="42"/>
        <v>60.79025865300252</v>
      </c>
      <c r="J104">
        <f t="shared" si="43"/>
        <v>0.5202470736732209</v>
      </c>
      <c r="K104">
        <f t="shared" si="44"/>
        <v>67.31764975876744</v>
      </c>
      <c r="L104">
        <f t="shared" si="24"/>
        <v>104</v>
      </c>
      <c r="M104">
        <f t="shared" si="45"/>
        <v>0.0007122284123791121</v>
      </c>
      <c r="N104">
        <f t="shared" si="46"/>
        <v>0.4520876909578024</v>
      </c>
      <c r="O104">
        <f t="shared" si="47"/>
        <v>0.18100556633695883</v>
      </c>
      <c r="P104">
        <f t="shared" si="48"/>
        <v>0.9988787778794547</v>
      </c>
      <c r="Q104">
        <f t="shared" si="49"/>
        <v>0.0003006930272262431</v>
      </c>
      <c r="R104">
        <f t="shared" si="50"/>
        <v>0.00011621546368364003</v>
      </c>
      <c r="S104">
        <f t="shared" si="25"/>
        <v>99.99882377221486</v>
      </c>
      <c r="T104">
        <f t="shared" si="51"/>
        <v>0.0003006930272262439</v>
      </c>
      <c r="U104">
        <f t="shared" si="52"/>
        <v>2.1328554232919044</v>
      </c>
      <c r="V104">
        <f t="shared" si="53"/>
        <v>0.00551849756940595</v>
      </c>
      <c r="W104">
        <f t="shared" si="54"/>
        <v>0.0005016815972187227</v>
      </c>
      <c r="Y104">
        <f>MIN(Y103+($Q$151-SUM($Q$52:$Q104))*(1/M104-1/M103)*$Y$51/$Q$151,1)</f>
        <v>0.0010537243851933293</v>
      </c>
      <c r="Z104">
        <f t="shared" si="55"/>
        <v>67.31764975876744</v>
      </c>
      <c r="AA104">
        <f t="shared" si="56"/>
        <v>0.0709342491047171</v>
      </c>
      <c r="AB104">
        <f t="shared" si="57"/>
        <v>33.694292003936084</v>
      </c>
      <c r="AD104">
        <f t="shared" si="58"/>
        <v>5.526387150272956</v>
      </c>
      <c r="AE104">
        <f t="shared" si="59"/>
        <v>127.64035993091062</v>
      </c>
      <c r="AF104">
        <f t="shared" si="60"/>
        <v>67.31764975876744</v>
      </c>
      <c r="AG104">
        <f t="shared" si="26"/>
        <v>38.91681375803395</v>
      </c>
      <c r="AH104">
        <f t="shared" si="61"/>
        <v>53.1172317584007</v>
      </c>
      <c r="AJ104">
        <f t="shared" si="27"/>
        <v>5.526387150272956</v>
      </c>
      <c r="AK104">
        <f t="shared" si="28"/>
        <v>5.186227002112789</v>
      </c>
      <c r="AL104">
        <f t="shared" si="29"/>
        <v>38.278118043669146</v>
      </c>
      <c r="AM104">
        <f t="shared" si="30"/>
        <v>77</v>
      </c>
      <c r="AN104">
        <f t="shared" si="31"/>
        <v>5.8023633168361535</v>
      </c>
      <c r="AO104">
        <f t="shared" si="32"/>
        <v>39.43499554918177</v>
      </c>
      <c r="AP104">
        <f t="shared" si="33"/>
        <v>5.186227002112789</v>
      </c>
      <c r="AQ104">
        <f t="shared" si="34"/>
        <v>38.278118043669146</v>
      </c>
      <c r="AR104">
        <f t="shared" si="35"/>
        <v>38.91681375803395</v>
      </c>
      <c r="AT104">
        <f t="shared" si="36"/>
        <v>60.79025865300252</v>
      </c>
      <c r="AU104">
        <f t="shared" si="37"/>
        <v>30.427157415463697</v>
      </c>
      <c r="AV104">
        <f t="shared" si="38"/>
        <v>33.15832290163774</v>
      </c>
    </row>
    <row r="105" spans="2:48" ht="12.75">
      <c r="B105">
        <f t="shared" si="39"/>
        <v>0.4573624209374236</v>
      </c>
      <c r="C105">
        <f t="shared" si="21"/>
        <v>0.18738180060399476</v>
      </c>
      <c r="D105">
        <f t="shared" si="22"/>
        <v>0.19462147032511742</v>
      </c>
      <c r="E105">
        <f t="shared" si="40"/>
        <v>0.9989624417174989</v>
      </c>
      <c r="F105">
        <f t="shared" si="41"/>
        <v>0.001037558282501072</v>
      </c>
      <c r="G105">
        <f t="shared" si="20"/>
        <v>0.015287818379260522</v>
      </c>
      <c r="H105">
        <f t="shared" si="23"/>
        <v>105</v>
      </c>
      <c r="I105">
        <f t="shared" si="42"/>
        <v>65.4115567827913</v>
      </c>
      <c r="J105">
        <f t="shared" si="43"/>
        <v>0.5252307234486979</v>
      </c>
      <c r="K105">
        <f t="shared" si="44"/>
        <v>68.22376789976326</v>
      </c>
      <c r="L105">
        <f t="shared" si="24"/>
        <v>105</v>
      </c>
      <c r="M105">
        <f t="shared" si="45"/>
        <v>0.0006619097838064936</v>
      </c>
      <c r="N105">
        <f t="shared" si="46"/>
        <v>0.4573624209374236</v>
      </c>
      <c r="O105">
        <f t="shared" si="47"/>
        <v>0.18738180060399476</v>
      </c>
      <c r="P105">
        <f t="shared" si="48"/>
        <v>0.9989624417174989</v>
      </c>
      <c r="Q105">
        <f t="shared" si="49"/>
        <v>0.0002682566818162342</v>
      </c>
      <c r="R105">
        <f t="shared" si="50"/>
        <v>0.00010367907414112288</v>
      </c>
      <c r="S105">
        <f t="shared" si="25"/>
        <v>99.99893998767854</v>
      </c>
      <c r="T105">
        <f t="shared" si="51"/>
        <v>0.0002682566818162481</v>
      </c>
      <c r="U105">
        <f t="shared" si="52"/>
        <v>2.0604511108941703</v>
      </c>
      <c r="V105">
        <f t="shared" si="53"/>
        <v>0.005331160435525254</v>
      </c>
      <c r="W105">
        <f t="shared" si="54"/>
        <v>0.0004846509486841139</v>
      </c>
      <c r="Y105">
        <f>MIN(Y104+($Q$151-SUM($Q$52:$Q105))*(1/M105-1/M104)*$Y$51/$Q$151,1)</f>
        <v>0.001054207468825815</v>
      </c>
      <c r="Z105">
        <f t="shared" si="55"/>
        <v>68.22376789976326</v>
      </c>
      <c r="AA105">
        <f t="shared" si="56"/>
        <v>0.0719220056713693</v>
      </c>
      <c r="AB105">
        <f t="shared" si="57"/>
        <v>34.147844952717314</v>
      </c>
      <c r="AD105">
        <f t="shared" si="58"/>
        <v>5.946505162071935</v>
      </c>
      <c r="AE105">
        <f t="shared" si="59"/>
        <v>137.34362768637934</v>
      </c>
      <c r="AF105">
        <f t="shared" si="60"/>
        <v>68.22376789976326</v>
      </c>
      <c r="AG105">
        <f t="shared" si="26"/>
        <v>39.6818086702126</v>
      </c>
      <c r="AH105">
        <f t="shared" si="61"/>
        <v>53.95278828498793</v>
      </c>
      <c r="AJ105">
        <f t="shared" si="27"/>
        <v>5.946505162071935</v>
      </c>
      <c r="AK105">
        <f t="shared" si="28"/>
        <v>5.8023633168361535</v>
      </c>
      <c r="AL105">
        <f t="shared" si="29"/>
        <v>39.43499554918177</v>
      </c>
      <c r="AM105">
        <f t="shared" si="30"/>
        <v>78</v>
      </c>
      <c r="AN105">
        <f t="shared" si="31"/>
        <v>6.472979591989943</v>
      </c>
      <c r="AO105">
        <f t="shared" si="32"/>
        <v>40.58328732811681</v>
      </c>
      <c r="AP105">
        <f t="shared" si="33"/>
        <v>5.8023633168361535</v>
      </c>
      <c r="AQ105">
        <f t="shared" si="34"/>
        <v>39.43499554918177</v>
      </c>
      <c r="AR105">
        <f t="shared" si="35"/>
        <v>39.6818086702126</v>
      </c>
      <c r="AT105">
        <f t="shared" si="36"/>
        <v>65.4115567827913</v>
      </c>
      <c r="AU105">
        <f t="shared" si="37"/>
        <v>32.740257067249615</v>
      </c>
      <c r="AV105">
        <f t="shared" si="38"/>
        <v>35.67903097243161</v>
      </c>
    </row>
    <row r="106" spans="2:48" ht="12.75">
      <c r="B106">
        <f t="shared" si="39"/>
        <v>0.46263715091704477</v>
      </c>
      <c r="C106">
        <f t="shared" si="21"/>
        <v>0.19386840621526033</v>
      </c>
      <c r="D106">
        <f t="shared" si="22"/>
        <v>0.18625164338769515</v>
      </c>
      <c r="E106">
        <f t="shared" si="40"/>
        <v>0.9990402103951385</v>
      </c>
      <c r="F106">
        <f t="shared" si="41"/>
        <v>0.0009597896048615384</v>
      </c>
      <c r="G106">
        <f t="shared" si="20"/>
        <v>0.01421341265794266</v>
      </c>
      <c r="H106">
        <f t="shared" si="23"/>
        <v>106</v>
      </c>
      <c r="I106">
        <f t="shared" si="42"/>
        <v>70.35608013823376</v>
      </c>
      <c r="J106">
        <f t="shared" si="43"/>
        <v>0.5301641852725268</v>
      </c>
      <c r="K106">
        <f t="shared" si="44"/>
        <v>69.12076095864124</v>
      </c>
      <c r="L106">
        <f t="shared" si="24"/>
        <v>106</v>
      </c>
      <c r="M106">
        <f t="shared" si="45"/>
        <v>0.0006153917234086329</v>
      </c>
      <c r="N106">
        <f t="shared" si="46"/>
        <v>0.46263715091704477</v>
      </c>
      <c r="O106">
        <f t="shared" si="47"/>
        <v>0.19386840621526033</v>
      </c>
      <c r="P106">
        <f t="shared" si="48"/>
        <v>0.9990402103951385</v>
      </c>
      <c r="Q106">
        <f t="shared" si="49"/>
        <v>0.00023971627845050273</v>
      </c>
      <c r="R106">
        <f t="shared" si="50"/>
        <v>9.264843521522922E-05</v>
      </c>
      <c r="S106">
        <f t="shared" si="25"/>
        <v>99.99904366675268</v>
      </c>
      <c r="T106">
        <f t="shared" si="51"/>
        <v>0.00023971627845049973</v>
      </c>
      <c r="U106">
        <f t="shared" si="52"/>
        <v>1.9916659126116527</v>
      </c>
      <c r="V106">
        <f t="shared" si="53"/>
        <v>0.005153187308332548</v>
      </c>
      <c r="W106">
        <f t="shared" si="54"/>
        <v>0.00046847157348477706</v>
      </c>
      <c r="Y106">
        <f>MIN(Y105+($Q$151-SUM($Q$52:$Q106))*(1/M106-1/M105)*$Y$51/$Q$151,1)</f>
        <v>0.0010546743607899698</v>
      </c>
      <c r="Z106">
        <f t="shared" si="55"/>
        <v>69.12076095864124</v>
      </c>
      <c r="AA106">
        <f t="shared" si="56"/>
        <v>0.07289989438137125</v>
      </c>
      <c r="AB106">
        <f t="shared" si="57"/>
        <v>34.5968304265113</v>
      </c>
      <c r="AD106">
        <f t="shared" si="58"/>
        <v>6.396007285293978</v>
      </c>
      <c r="AE106">
        <f t="shared" si="59"/>
        <v>147.7255664173523</v>
      </c>
      <c r="AF106">
        <f t="shared" si="60"/>
        <v>69.12076095864124</v>
      </c>
      <c r="AG106">
        <f t="shared" si="26"/>
        <v>40.451488160307505</v>
      </c>
      <c r="AH106">
        <f t="shared" si="61"/>
        <v>54.78612455947437</v>
      </c>
      <c r="AJ106">
        <f t="shared" si="27"/>
        <v>6.396007285293978</v>
      </c>
      <c r="AK106">
        <f t="shared" si="28"/>
        <v>5.8023633168361535</v>
      </c>
      <c r="AL106">
        <f t="shared" si="29"/>
        <v>39.43499554918177</v>
      </c>
      <c r="AM106">
        <f t="shared" si="30"/>
        <v>78</v>
      </c>
      <c r="AN106">
        <f t="shared" si="31"/>
        <v>6.472979591989943</v>
      </c>
      <c r="AO106">
        <f t="shared" si="32"/>
        <v>40.58328732811681</v>
      </c>
      <c r="AP106">
        <f t="shared" si="33"/>
        <v>5.8023633168361535</v>
      </c>
      <c r="AQ106">
        <f t="shared" si="34"/>
        <v>39.43499554918177</v>
      </c>
      <c r="AR106">
        <f t="shared" si="35"/>
        <v>40.451488160307505</v>
      </c>
      <c r="AT106">
        <f t="shared" si="36"/>
        <v>70.35608013823376</v>
      </c>
      <c r="AU106">
        <f t="shared" si="37"/>
        <v>35.21514144604062</v>
      </c>
      <c r="AV106">
        <f t="shared" si="38"/>
        <v>38.37604371176387</v>
      </c>
    </row>
    <row r="107" spans="2:48" ht="12.75">
      <c r="B107">
        <f t="shared" si="39"/>
        <v>0.46791188089666597</v>
      </c>
      <c r="C107">
        <f t="shared" si="21"/>
        <v>0.20046538317075566</v>
      </c>
      <c r="D107">
        <f t="shared" si="22"/>
        <v>0.1780657686906557</v>
      </c>
      <c r="E107">
        <f t="shared" si="40"/>
        <v>0.9991125263763564</v>
      </c>
      <c r="F107">
        <f t="shared" si="41"/>
        <v>0.0008874736236436087</v>
      </c>
      <c r="G107">
        <f t="shared" si="20"/>
        <v>0.013219130076174921</v>
      </c>
      <c r="H107">
        <f t="shared" si="23"/>
        <v>107</v>
      </c>
      <c r="I107">
        <f t="shared" si="42"/>
        <v>75.64794311255913</v>
      </c>
      <c r="J107">
        <f t="shared" si="43"/>
        <v>0.5350474350919544</v>
      </c>
      <c r="K107">
        <f t="shared" si="44"/>
        <v>70.00862456217352</v>
      </c>
      <c r="L107">
        <f t="shared" si="24"/>
        <v>107</v>
      </c>
      <c r="M107">
        <f t="shared" si="45"/>
        <v>0.0005723427184810717</v>
      </c>
      <c r="N107">
        <f t="shared" si="46"/>
        <v>0.46791188089666597</v>
      </c>
      <c r="O107">
        <f t="shared" si="47"/>
        <v>0.20046538317075566</v>
      </c>
      <c r="P107">
        <f t="shared" si="48"/>
        <v>0.9991125263763564</v>
      </c>
      <c r="Q107">
        <f t="shared" si="49"/>
        <v>0.00021455474950768632</v>
      </c>
      <c r="R107">
        <f t="shared" si="50"/>
        <v>8.292370438241685E-05</v>
      </c>
      <c r="S107">
        <f t="shared" si="25"/>
        <v>99.9991363151879</v>
      </c>
      <c r="T107">
        <f t="shared" si="51"/>
        <v>0.00021455474950766957</v>
      </c>
      <c r="U107">
        <f t="shared" si="52"/>
        <v>1.9262629768551705</v>
      </c>
      <c r="V107">
        <f t="shared" si="53"/>
        <v>0.00498396536386193</v>
      </c>
      <c r="W107">
        <f t="shared" si="54"/>
        <v>0.0004530877603510846</v>
      </c>
      <c r="Y107">
        <f>MIN(Y106+($Q$151-SUM($Q$52:$Q107))*(1/M107-1/M106)*$Y$51/$Q$151,1)</f>
        <v>0.0010551261745610167</v>
      </c>
      <c r="Z107">
        <f t="shared" si="55"/>
        <v>70.00862456217352</v>
      </c>
      <c r="AA107">
        <f t="shared" si="56"/>
        <v>0.07386793222056458</v>
      </c>
      <c r="AB107">
        <f t="shared" si="57"/>
        <v>35.041246247197044</v>
      </c>
      <c r="AD107">
        <f t="shared" si="58"/>
        <v>6.877085737505375</v>
      </c>
      <c r="AE107">
        <f t="shared" si="59"/>
        <v>158.83680873996724</v>
      </c>
      <c r="AF107">
        <f t="shared" si="60"/>
        <v>70.00862456217352</v>
      </c>
      <c r="AG107">
        <f t="shared" si="26"/>
        <v>41.21534435521284</v>
      </c>
      <c r="AH107">
        <f t="shared" si="61"/>
        <v>55.611984458693186</v>
      </c>
      <c r="AJ107">
        <f t="shared" si="27"/>
        <v>6.877085737505375</v>
      </c>
      <c r="AK107">
        <f t="shared" si="28"/>
        <v>6.472979591989943</v>
      </c>
      <c r="AL107">
        <f t="shared" si="29"/>
        <v>40.58328732811681</v>
      </c>
      <c r="AM107">
        <f t="shared" si="30"/>
        <v>79</v>
      </c>
      <c r="AN107">
        <f t="shared" si="31"/>
        <v>7.2016142522321305</v>
      </c>
      <c r="AO107">
        <f t="shared" si="32"/>
        <v>41.722935072410316</v>
      </c>
      <c r="AP107">
        <f t="shared" si="33"/>
        <v>6.472979591989943</v>
      </c>
      <c r="AQ107">
        <f t="shared" si="34"/>
        <v>40.58328732811681</v>
      </c>
      <c r="AR107">
        <f t="shared" si="35"/>
        <v>41.21534435521284</v>
      </c>
      <c r="AT107">
        <f t="shared" si="36"/>
        <v>75.64794311255913</v>
      </c>
      <c r="AU107">
        <f t="shared" si="37"/>
        <v>37.86388061869445</v>
      </c>
      <c r="AV107">
        <f t="shared" si="38"/>
        <v>41.26251442503225</v>
      </c>
    </row>
    <row r="108" spans="2:48" ht="12.75">
      <c r="B108">
        <f t="shared" si="39"/>
        <v>0.47318661087628716</v>
      </c>
      <c r="C108">
        <f t="shared" si="21"/>
        <v>0.20717273147048074</v>
      </c>
      <c r="D108">
        <f t="shared" si="22"/>
        <v>0.17006384623399923</v>
      </c>
      <c r="E108">
        <f t="shared" si="40"/>
        <v>0.9991797938000487</v>
      </c>
      <c r="F108">
        <f t="shared" si="41"/>
        <v>0.0008202061999512678</v>
      </c>
      <c r="G108">
        <f t="shared" si="20"/>
        <v>0.012298080385047908</v>
      </c>
      <c r="H108">
        <f t="shared" si="23"/>
        <v>108</v>
      </c>
      <c r="I108">
        <f t="shared" si="42"/>
        <v>81.31350330217445</v>
      </c>
      <c r="J108">
        <f t="shared" si="43"/>
        <v>0.5398804504244885</v>
      </c>
      <c r="K108">
        <f t="shared" si="44"/>
        <v>70.88735462263428</v>
      </c>
      <c r="L108">
        <f t="shared" si="24"/>
        <v>108</v>
      </c>
      <c r="M108">
        <f t="shared" si="45"/>
        <v>0.0005324644450214672</v>
      </c>
      <c r="N108">
        <f t="shared" si="46"/>
        <v>0.47318661087628716</v>
      </c>
      <c r="O108">
        <f t="shared" si="47"/>
        <v>0.20717273147048074</v>
      </c>
      <c r="P108">
        <f t="shared" si="48"/>
        <v>0.9991797938000487</v>
      </c>
      <c r="Q108">
        <f t="shared" si="49"/>
        <v>0.0001923301622257513</v>
      </c>
      <c r="R108">
        <f t="shared" si="50"/>
        <v>7.433407814474469E-05</v>
      </c>
      <c r="S108">
        <f t="shared" si="25"/>
        <v>99.99921923889228</v>
      </c>
      <c r="T108">
        <f t="shared" si="51"/>
        <v>0.00019233016222574772</v>
      </c>
      <c r="U108">
        <f t="shared" si="52"/>
        <v>1.8640244849126406</v>
      </c>
      <c r="V108">
        <f t="shared" si="53"/>
        <v>0.004822931023344731</v>
      </c>
      <c r="W108">
        <f t="shared" si="54"/>
        <v>0.00043844827484952094</v>
      </c>
      <c r="Y108">
        <f>MIN(Y107+($Q$151-SUM($Q$52:$Q108))*(1/M108-1/M107)*$Y$51/$Q$151,1)</f>
        <v>0.0010555639466573814</v>
      </c>
      <c r="Z108">
        <f t="shared" si="55"/>
        <v>70.88735462263428</v>
      </c>
      <c r="AA108">
        <f t="shared" si="56"/>
        <v>0.07482613581356921</v>
      </c>
      <c r="AB108">
        <f t="shared" si="57"/>
        <v>35.48109037922392</v>
      </c>
      <c r="AD108">
        <f t="shared" si="58"/>
        <v>7.39213666383404</v>
      </c>
      <c r="AE108">
        <f t="shared" si="59"/>
        <v>170.73269728916028</v>
      </c>
      <c r="AF108">
        <f t="shared" si="60"/>
        <v>70.88735462263428</v>
      </c>
      <c r="AG108">
        <f t="shared" si="26"/>
        <v>41.99554927867846</v>
      </c>
      <c r="AH108">
        <f t="shared" si="61"/>
        <v>56.44145195065637</v>
      </c>
      <c r="AJ108">
        <f t="shared" si="27"/>
        <v>7.39213666383404</v>
      </c>
      <c r="AK108">
        <f t="shared" si="28"/>
        <v>7.2016142522321305</v>
      </c>
      <c r="AL108">
        <f t="shared" si="29"/>
        <v>41.722935072410316</v>
      </c>
      <c r="AM108">
        <f t="shared" si="30"/>
        <v>80</v>
      </c>
      <c r="AN108">
        <f t="shared" si="31"/>
        <v>7.992005126711765</v>
      </c>
      <c r="AO108">
        <f t="shared" si="32"/>
        <v>42.853887484130105</v>
      </c>
      <c r="AP108">
        <f t="shared" si="33"/>
        <v>7.2016142522321305</v>
      </c>
      <c r="AQ108">
        <f t="shared" si="34"/>
        <v>41.722935072410316</v>
      </c>
      <c r="AR108">
        <f t="shared" si="35"/>
        <v>41.99554927867846</v>
      </c>
      <c r="AT108">
        <f t="shared" si="36"/>
        <v>81.31350330217445</v>
      </c>
      <c r="AU108">
        <f t="shared" si="37"/>
        <v>40.699667452318316</v>
      </c>
      <c r="AV108">
        <f t="shared" si="38"/>
        <v>44.352819983004245</v>
      </c>
    </row>
    <row r="109" spans="2:48" ht="12.75">
      <c r="B109">
        <f t="shared" si="39"/>
        <v>0.47846134085590836</v>
      </c>
      <c r="C109">
        <f t="shared" si="21"/>
        <v>0.21399045111443554</v>
      </c>
      <c r="D109">
        <f t="shared" si="22"/>
        <v>0.16224587601772567</v>
      </c>
      <c r="E109">
        <f t="shared" si="40"/>
        <v>0.9992423822893766</v>
      </c>
      <c r="F109">
        <f t="shared" si="41"/>
        <v>0.0007576177106234372</v>
      </c>
      <c r="G109">
        <f t="shared" si="20"/>
        <v>0.011444053132724891</v>
      </c>
      <c r="H109">
        <f t="shared" si="23"/>
        <v>109</v>
      </c>
      <c r="I109">
        <f t="shared" si="42"/>
        <v>87.38162855434896</v>
      </c>
      <c r="J109">
        <f t="shared" si="43"/>
        <v>0.5446632102318018</v>
      </c>
      <c r="K109">
        <f t="shared" si="44"/>
        <v>71.75694731487305</v>
      </c>
      <c r="L109">
        <f t="shared" si="24"/>
        <v>109</v>
      </c>
      <c r="M109">
        <f t="shared" si="45"/>
        <v>0.000495488011895021</v>
      </c>
      <c r="N109">
        <f t="shared" si="46"/>
        <v>0.47846134085590836</v>
      </c>
      <c r="O109">
        <f t="shared" si="47"/>
        <v>0.21399045111443554</v>
      </c>
      <c r="P109">
        <f t="shared" si="48"/>
        <v>0.9992423822893766</v>
      </c>
      <c r="Q109">
        <f t="shared" si="49"/>
        <v>0.0001726638685670843</v>
      </c>
      <c r="R109">
        <f t="shared" si="50"/>
        <v>6.67332120469719E-05</v>
      </c>
      <c r="S109">
        <f t="shared" si="25"/>
        <v>99.99929357297043</v>
      </c>
      <c r="T109">
        <f t="shared" si="51"/>
        <v>0.00017266386856710153</v>
      </c>
      <c r="U109">
        <f t="shared" si="52"/>
        <v>1.8047498475249908</v>
      </c>
      <c r="V109">
        <f t="shared" si="53"/>
        <v>0.004669565287074479</v>
      </c>
      <c r="W109">
        <f t="shared" si="54"/>
        <v>0.00042450593518858905</v>
      </c>
      <c r="Y109">
        <f>MIN(Y108+($Q$151-SUM($Q$52:$Q109))*(1/M109-1/M108)*$Y$51/$Q$151,1)</f>
        <v>0.0010559886442995763</v>
      </c>
      <c r="Z109">
        <f t="shared" si="55"/>
        <v>71.75694731487305</v>
      </c>
      <c r="AA109">
        <f t="shared" si="56"/>
        <v>0.0757745215141089</v>
      </c>
      <c r="AB109">
        <f t="shared" si="57"/>
        <v>35.916360918193575</v>
      </c>
      <c r="AD109">
        <f t="shared" si="58"/>
        <v>7.943784414031723</v>
      </c>
      <c r="AE109">
        <f t="shared" si="59"/>
        <v>183.47384543453254</v>
      </c>
      <c r="AF109">
        <f t="shared" si="60"/>
        <v>71.75694731487305</v>
      </c>
      <c r="AG109">
        <f t="shared" si="26"/>
        <v>42.78488955783668</v>
      </c>
      <c r="AH109">
        <f t="shared" si="61"/>
        <v>57.27091843635486</v>
      </c>
      <c r="AJ109">
        <f t="shared" si="27"/>
        <v>7.943784414031723</v>
      </c>
      <c r="AK109">
        <f t="shared" si="28"/>
        <v>7.2016142522321305</v>
      </c>
      <c r="AL109">
        <f t="shared" si="29"/>
        <v>41.722935072410316</v>
      </c>
      <c r="AM109">
        <f t="shared" si="30"/>
        <v>80</v>
      </c>
      <c r="AN109">
        <f t="shared" si="31"/>
        <v>7.992005126711765</v>
      </c>
      <c r="AO109">
        <f t="shared" si="32"/>
        <v>42.853887484130105</v>
      </c>
      <c r="AP109">
        <f t="shared" si="33"/>
        <v>7.2016142522321305</v>
      </c>
      <c r="AQ109">
        <f t="shared" si="34"/>
        <v>41.722935072410316</v>
      </c>
      <c r="AR109">
        <f t="shared" si="35"/>
        <v>42.78488955783668</v>
      </c>
      <c r="AT109">
        <f t="shared" si="36"/>
        <v>87.38162855434896</v>
      </c>
      <c r="AU109">
        <f t="shared" si="37"/>
        <v>43.73695128091138</v>
      </c>
      <c r="AV109">
        <f t="shared" si="38"/>
        <v>47.662706484190345</v>
      </c>
    </row>
    <row r="110" spans="2:48" ht="12.75">
      <c r="B110">
        <f t="shared" si="39"/>
        <v>0.48373607083552955</v>
      </c>
      <c r="C110">
        <f t="shared" si="21"/>
        <v>0.22091854210262013</v>
      </c>
      <c r="D110">
        <f t="shared" si="22"/>
        <v>0.154611858041835</v>
      </c>
      <c r="E110">
        <f t="shared" si="40"/>
        <v>0.9993006303331189</v>
      </c>
      <c r="F110">
        <f t="shared" si="41"/>
        <v>0.0006993696668811111</v>
      </c>
      <c r="G110">
        <f t="shared" si="20"/>
        <v>0.010651441854128064</v>
      </c>
      <c r="H110">
        <f t="shared" si="23"/>
        <v>110</v>
      </c>
      <c r="I110">
        <f t="shared" si="42"/>
        <v>93.88400309507776</v>
      </c>
      <c r="J110">
        <f t="shared" si="43"/>
        <v>0.5493956948055992</v>
      </c>
      <c r="K110">
        <f t="shared" si="44"/>
        <v>72.61739905556351</v>
      </c>
      <c r="L110">
        <f t="shared" si="24"/>
        <v>110</v>
      </c>
      <c r="M110">
        <f t="shared" si="45"/>
        <v>0.0004611706785094846</v>
      </c>
      <c r="N110">
        <f t="shared" si="46"/>
        <v>0.48373607083552955</v>
      </c>
      <c r="O110">
        <f t="shared" si="47"/>
        <v>0.22091854210262013</v>
      </c>
      <c r="P110">
        <f t="shared" si="48"/>
        <v>0.9993006303331189</v>
      </c>
      <c r="Q110">
        <f t="shared" si="49"/>
        <v>0.0001552306680875546</v>
      </c>
      <c r="R110">
        <f t="shared" si="50"/>
        <v>5.99954187036829E-05</v>
      </c>
      <c r="S110">
        <f t="shared" si="25"/>
        <v>99.99936030618248</v>
      </c>
      <c r="T110">
        <f t="shared" si="51"/>
        <v>0.0001552306680875443</v>
      </c>
      <c r="U110">
        <f t="shared" si="52"/>
        <v>1.7482540974168173</v>
      </c>
      <c r="V110">
        <f t="shared" si="53"/>
        <v>0.004523389575280323</v>
      </c>
      <c r="W110">
        <f t="shared" si="54"/>
        <v>0.0004112172341163929</v>
      </c>
      <c r="Y110">
        <f>MIN(Y109+($Q$151-SUM($Q$52:$Q110))*(1/M110-1/M109)*$Y$51/$Q$151,1)</f>
        <v>0.0010564011723379545</v>
      </c>
      <c r="Z110">
        <f t="shared" si="55"/>
        <v>72.61739905556351</v>
      </c>
      <c r="AA110">
        <f t="shared" si="56"/>
        <v>0.07671310549443036</v>
      </c>
      <c r="AB110">
        <f t="shared" si="57"/>
        <v>36.34705608052897</v>
      </c>
      <c r="AD110">
        <f t="shared" si="58"/>
        <v>8.534909372279795</v>
      </c>
      <c r="AE110">
        <f t="shared" si="59"/>
        <v>197.12678005226047</v>
      </c>
      <c r="AF110">
        <f t="shared" si="60"/>
        <v>72.61739905556351</v>
      </c>
      <c r="AG110">
        <f t="shared" si="26"/>
        <v>43.565550327735544</v>
      </c>
      <c r="AH110">
        <f t="shared" si="61"/>
        <v>58.09147469164952</v>
      </c>
      <c r="AJ110">
        <f t="shared" si="27"/>
        <v>8.534909372279795</v>
      </c>
      <c r="AK110">
        <f t="shared" si="28"/>
        <v>7.992005126711765</v>
      </c>
      <c r="AL110">
        <f t="shared" si="29"/>
        <v>42.853887484130105</v>
      </c>
      <c r="AM110">
        <f t="shared" si="30"/>
        <v>81</v>
      </c>
      <c r="AN110">
        <f t="shared" si="31"/>
        <v>8.84810368386773</v>
      </c>
      <c r="AO110">
        <f t="shared" si="32"/>
        <v>43.9760992527168</v>
      </c>
      <c r="AP110">
        <f t="shared" si="33"/>
        <v>7.992005126711765</v>
      </c>
      <c r="AQ110">
        <f t="shared" si="34"/>
        <v>42.853887484130105</v>
      </c>
      <c r="AR110">
        <f t="shared" si="35"/>
        <v>43.565550327735544</v>
      </c>
      <c r="AT110">
        <f t="shared" si="36"/>
        <v>93.88400309507776</v>
      </c>
      <c r="AU110">
        <f t="shared" si="37"/>
        <v>46.99159113300559</v>
      </c>
      <c r="AV110">
        <f t="shared" si="38"/>
        <v>51.20945623367878</v>
      </c>
    </row>
    <row r="111" spans="2:48" ht="12.75">
      <c r="B111">
        <f t="shared" si="39"/>
        <v>0.48901080081515075</v>
      </c>
      <c r="C111">
        <f t="shared" si="21"/>
        <v>0.22795700443503442</v>
      </c>
      <c r="D111">
        <f t="shared" si="22"/>
        <v>0.14716179230632723</v>
      </c>
      <c r="E111">
        <f t="shared" si="40"/>
        <v>0.9993548482926012</v>
      </c>
      <c r="F111">
        <f t="shared" si="41"/>
        <v>0.0006451517073987612</v>
      </c>
      <c r="G111">
        <f t="shared" si="20"/>
        <v>0.009915177680008248</v>
      </c>
      <c r="H111">
        <f t="shared" si="23"/>
        <v>111</v>
      </c>
      <c r="I111">
        <f t="shared" si="42"/>
        <v>100.855479576153</v>
      </c>
      <c r="J111">
        <f t="shared" si="43"/>
        <v>0.5540778856642268</v>
      </c>
      <c r="K111">
        <f t="shared" si="44"/>
        <v>73.46870648440488</v>
      </c>
      <c r="L111">
        <f t="shared" si="24"/>
        <v>111</v>
      </c>
      <c r="M111">
        <f t="shared" si="45"/>
        <v>0.00042929298031696547</v>
      </c>
      <c r="N111">
        <f t="shared" si="46"/>
        <v>0.48901080081515075</v>
      </c>
      <c r="O111">
        <f t="shared" si="47"/>
        <v>0.22795700443503442</v>
      </c>
      <c r="P111">
        <f t="shared" si="48"/>
        <v>0.9993548482926012</v>
      </c>
      <c r="Q111">
        <f t="shared" si="49"/>
        <v>0.00013975061797314182</v>
      </c>
      <c r="R111">
        <f t="shared" si="50"/>
        <v>5.4012502443576644E-05</v>
      </c>
      <c r="S111">
        <f t="shared" si="25"/>
        <v>99.99942030160119</v>
      </c>
      <c r="T111">
        <f t="shared" si="51"/>
        <v>0.00013975061797315367</v>
      </c>
      <c r="U111">
        <f t="shared" si="52"/>
        <v>1.6943664538568213</v>
      </c>
      <c r="V111">
        <f t="shared" si="53"/>
        <v>0.0043839620141060765</v>
      </c>
      <c r="W111">
        <f t="shared" si="54"/>
        <v>0.0003985420012823705</v>
      </c>
      <c r="Y111">
        <f>MIN(Y110+($Q$151-SUM($Q$52:$Q111))*(1/M111-1/M110)*$Y$51/$Q$151,1)</f>
        <v>0.0010568023795457279</v>
      </c>
      <c r="Z111">
        <f t="shared" si="55"/>
        <v>73.46870648440488</v>
      </c>
      <c r="AA111">
        <f t="shared" si="56"/>
        <v>0.07764190383486572</v>
      </c>
      <c r="AB111">
        <f t="shared" si="57"/>
        <v>36.77317419411987</v>
      </c>
      <c r="AD111">
        <f t="shared" si="58"/>
        <v>9.168679961468454</v>
      </c>
      <c r="AE111">
        <f t="shared" si="59"/>
        <v>211.7646807128521</v>
      </c>
      <c r="AF111">
        <f t="shared" si="60"/>
        <v>73.46870648440488</v>
      </c>
      <c r="AG111">
        <f t="shared" si="26"/>
        <v>44.36156861589277</v>
      </c>
      <c r="AH111">
        <f t="shared" si="61"/>
        <v>58.91513755014883</v>
      </c>
      <c r="AJ111">
        <f t="shared" si="27"/>
        <v>9.168679961468454</v>
      </c>
      <c r="AK111">
        <f t="shared" si="28"/>
        <v>8.84810368386773</v>
      </c>
      <c r="AL111">
        <f t="shared" si="29"/>
        <v>43.9760992527168</v>
      </c>
      <c r="AM111">
        <f t="shared" si="30"/>
        <v>82</v>
      </c>
      <c r="AN111">
        <f t="shared" si="31"/>
        <v>9.774090505482215</v>
      </c>
      <c r="AO111">
        <f t="shared" si="32"/>
        <v>45.0895302062125</v>
      </c>
      <c r="AP111">
        <f t="shared" si="33"/>
        <v>8.84810368386773</v>
      </c>
      <c r="AQ111">
        <f t="shared" si="34"/>
        <v>43.9760992527168</v>
      </c>
      <c r="AR111">
        <f t="shared" si="35"/>
        <v>44.36156861589277</v>
      </c>
      <c r="AT111">
        <f t="shared" si="36"/>
        <v>100.855479576153</v>
      </c>
      <c r="AU111">
        <f t="shared" si="37"/>
        <v>50.48103194347965</v>
      </c>
      <c r="AV111">
        <f t="shared" si="38"/>
        <v>55.01207976881073</v>
      </c>
    </row>
    <row r="112" spans="2:48" ht="12.75">
      <c r="B112">
        <f t="shared" si="39"/>
        <v>0.49428553079477194</v>
      </c>
      <c r="C112">
        <f t="shared" si="21"/>
        <v>0.23510583811167846</v>
      </c>
      <c r="D112">
        <f t="shared" si="22"/>
        <v>0.13989567881120235</v>
      </c>
      <c r="E112">
        <f t="shared" si="40"/>
        <v>0.9994053210803993</v>
      </c>
      <c r="F112">
        <f t="shared" si="41"/>
        <v>0.000594678919600744</v>
      </c>
      <c r="G112">
        <f t="shared" si="20"/>
        <v>0.009230671077492156</v>
      </c>
      <c r="H112">
        <f t="shared" si="23"/>
        <v>112</v>
      </c>
      <c r="I112">
        <f t="shared" si="42"/>
        <v>108.334485283348</v>
      </c>
      <c r="J112">
        <f t="shared" si="43"/>
        <v>0.558709765458576</v>
      </c>
      <c r="K112">
        <f t="shared" si="44"/>
        <v>74.31086644701382</v>
      </c>
      <c r="L112">
        <f t="shared" si="24"/>
        <v>112</v>
      </c>
      <c r="M112">
        <f t="shared" si="45"/>
        <v>0.0003996562063806532</v>
      </c>
      <c r="N112">
        <f t="shared" si="46"/>
        <v>0.49428553079477194</v>
      </c>
      <c r="O112">
        <f t="shared" si="47"/>
        <v>0.23510583811167846</v>
      </c>
      <c r="P112">
        <f t="shared" si="48"/>
        <v>0.9994053210803993</v>
      </c>
      <c r="Q112">
        <f t="shared" si="49"/>
        <v>0.00012598219512327836</v>
      </c>
      <c r="R112">
        <f t="shared" si="50"/>
        <v>4.869111650905885E-05</v>
      </c>
      <c r="S112">
        <f t="shared" si="25"/>
        <v>99.99947431410364</v>
      </c>
      <c r="T112">
        <f t="shared" si="51"/>
        <v>0.00012598219512328763</v>
      </c>
      <c r="U112">
        <f t="shared" si="52"/>
        <v>1.642929038555049</v>
      </c>
      <c r="V112">
        <f t="shared" si="53"/>
        <v>0.004250874113154384</v>
      </c>
      <c r="W112">
        <f t="shared" si="54"/>
        <v>0.0003864431011958531</v>
      </c>
      <c r="Y112">
        <f>MIN(Y111+($Q$151-SUM($Q$52:$Q112))*(1/M112-1/M111)*$Y$51/$Q$151,1)</f>
        <v>0.0010571930643624976</v>
      </c>
      <c r="Z112">
        <f t="shared" si="55"/>
        <v>74.31086644701382</v>
      </c>
      <c r="AA112">
        <f t="shared" si="56"/>
        <v>0.07856093261455085</v>
      </c>
      <c r="AB112">
        <f t="shared" si="57"/>
        <v>37.194713689814186</v>
      </c>
      <c r="AD112">
        <f t="shared" si="58"/>
        <v>9.848589571213454</v>
      </c>
      <c r="AE112">
        <f t="shared" si="59"/>
        <v>227.46823259014874</v>
      </c>
      <c r="AF112">
        <f t="shared" si="60"/>
        <v>74.31086644701382</v>
      </c>
      <c r="AG112">
        <f t="shared" si="26"/>
        <v>45.1717981329587</v>
      </c>
      <c r="AH112">
        <f t="shared" si="61"/>
        <v>59.74133228998626</v>
      </c>
      <c r="AJ112">
        <f t="shared" si="27"/>
        <v>9.848589571213454</v>
      </c>
      <c r="AK112">
        <f t="shared" si="28"/>
        <v>9.774090505482215</v>
      </c>
      <c r="AL112">
        <f t="shared" si="29"/>
        <v>45.0895302062125</v>
      </c>
      <c r="AM112">
        <f t="shared" si="30"/>
        <v>83</v>
      </c>
      <c r="AN112">
        <f t="shared" si="31"/>
        <v>10.774392127275902</v>
      </c>
      <c r="AO112">
        <f t="shared" si="32"/>
        <v>46.19414460289099</v>
      </c>
      <c r="AP112">
        <f t="shared" si="33"/>
        <v>9.774090505482215</v>
      </c>
      <c r="AQ112">
        <f t="shared" si="34"/>
        <v>45.0895302062125</v>
      </c>
      <c r="AR112">
        <f t="shared" si="35"/>
        <v>45.1717981329587</v>
      </c>
      <c r="AT112">
        <f t="shared" si="36"/>
        <v>108.334485283348</v>
      </c>
      <c r="AU112">
        <f t="shared" si="37"/>
        <v>54.22450787491042</v>
      </c>
      <c r="AV112">
        <f t="shared" si="38"/>
        <v>59.09153742728073</v>
      </c>
    </row>
    <row r="113" spans="2:48" ht="12.75">
      <c r="B113">
        <f t="shared" si="39"/>
        <v>0.49956026077439314</v>
      </c>
      <c r="C113">
        <f t="shared" si="21"/>
        <v>0.24236504313255228</v>
      </c>
      <c r="D113">
        <f t="shared" si="22"/>
        <v>0.1328135175564604</v>
      </c>
      <c r="E113">
        <f t="shared" si="40"/>
        <v>0.9994523105507358</v>
      </c>
      <c r="F113">
        <f t="shared" si="41"/>
        <v>0.0005476894492641993</v>
      </c>
      <c r="G113">
        <f t="shared" si="20"/>
        <v>0.008593760625981241</v>
      </c>
      <c r="H113">
        <f t="shared" si="23"/>
        <v>113</v>
      </c>
      <c r="I113">
        <f t="shared" si="42"/>
        <v>116.36349248275918</v>
      </c>
      <c r="J113">
        <f t="shared" si="43"/>
        <v>0.5632913178867343</v>
      </c>
      <c r="K113">
        <f t="shared" si="44"/>
        <v>75.14387597940623</v>
      </c>
      <c r="L113">
        <f t="shared" si="24"/>
        <v>113</v>
      </c>
      <c r="M113">
        <f t="shared" si="45"/>
        <v>0.00037208018154799306</v>
      </c>
      <c r="N113">
        <f t="shared" si="46"/>
        <v>0.49956026077439314</v>
      </c>
      <c r="O113">
        <f t="shared" si="47"/>
        <v>0.24236504313255228</v>
      </c>
      <c r="P113">
        <f t="shared" si="48"/>
        <v>0.9994523105507358</v>
      </c>
      <c r="Q113">
        <f t="shared" si="49"/>
        <v>0.0001137165714105613</v>
      </c>
      <c r="R113">
        <f t="shared" si="50"/>
        <v>4.395055048964815E-05</v>
      </c>
      <c r="S113">
        <f t="shared" si="25"/>
        <v>99.99952300522014</v>
      </c>
      <c r="T113">
        <f t="shared" si="51"/>
        <v>0.00011371657141054965</v>
      </c>
      <c r="U113">
        <f t="shared" si="52"/>
        <v>1.5937957249586805</v>
      </c>
      <c r="V113">
        <f t="shared" si="53"/>
        <v>0.004123747788182983</v>
      </c>
      <c r="W113">
        <f t="shared" si="54"/>
        <v>0.0003748861625620894</v>
      </c>
      <c r="Y113">
        <f>MIN(Y112+($Q$151-SUM($Q$52:$Q113))*(1/M113-1/M112)*$Y$51/$Q$151,1)</f>
        <v>0.0010575739801645158</v>
      </c>
      <c r="Z113">
        <f t="shared" si="55"/>
        <v>75.14387597940623</v>
      </c>
      <c r="AA113">
        <f t="shared" si="56"/>
        <v>0.0794702080045294</v>
      </c>
      <c r="AB113">
        <f t="shared" si="57"/>
        <v>37.61167309370538</v>
      </c>
      <c r="AD113">
        <f t="shared" si="58"/>
        <v>10.57849931661447</v>
      </c>
      <c r="AE113">
        <f t="shared" si="59"/>
        <v>244.32661404021843</v>
      </c>
      <c r="AF113">
        <f t="shared" si="60"/>
        <v>75.14387597940623</v>
      </c>
      <c r="AG113">
        <f t="shared" si="26"/>
        <v>45.97782383108776</v>
      </c>
      <c r="AH113">
        <f t="shared" si="61"/>
        <v>60.560849905247</v>
      </c>
      <c r="AJ113">
        <f t="shared" si="27"/>
        <v>10.57849931661447</v>
      </c>
      <c r="AK113">
        <f t="shared" si="28"/>
        <v>9.774090505482215</v>
      </c>
      <c r="AL113">
        <f t="shared" si="29"/>
        <v>45.0895302062125</v>
      </c>
      <c r="AM113">
        <f t="shared" si="30"/>
        <v>83</v>
      </c>
      <c r="AN113">
        <f t="shared" si="31"/>
        <v>10.774392127275902</v>
      </c>
      <c r="AO113">
        <f t="shared" si="32"/>
        <v>46.19414460289099</v>
      </c>
      <c r="AP113">
        <f t="shared" si="33"/>
        <v>9.774090505482215</v>
      </c>
      <c r="AQ113">
        <f t="shared" si="34"/>
        <v>45.0895302062125</v>
      </c>
      <c r="AR113">
        <f t="shared" si="35"/>
        <v>45.97782383108776</v>
      </c>
      <c r="AT113">
        <f t="shared" si="36"/>
        <v>116.36349248275918</v>
      </c>
      <c r="AU113">
        <f t="shared" si="37"/>
        <v>58.24327774232501</v>
      </c>
      <c r="AV113">
        <f t="shared" si="38"/>
        <v>63.47099589968683</v>
      </c>
    </row>
    <row r="114" spans="2:48" ht="12.75">
      <c r="B114">
        <f t="shared" si="39"/>
        <v>0.5048349907540144</v>
      </c>
      <c r="C114">
        <f t="shared" si="21"/>
        <v>0.2497346194976558</v>
      </c>
      <c r="D114">
        <f t="shared" si="22"/>
        <v>0.12591530854210137</v>
      </c>
      <c r="E114">
        <f t="shared" si="40"/>
        <v>0.9994960576361538</v>
      </c>
      <c r="F114">
        <f t="shared" si="41"/>
        <v>0.0005039423638462104</v>
      </c>
      <c r="G114">
        <f t="shared" si="20"/>
        <v>0.008000667893224338</v>
      </c>
      <c r="H114">
        <f t="shared" si="23"/>
        <v>114</v>
      </c>
      <c r="I114">
        <f t="shared" si="42"/>
        <v>124.98956503954965</v>
      </c>
      <c r="J114">
        <f t="shared" si="43"/>
        <v>0.5678225276161547</v>
      </c>
      <c r="K114">
        <f t="shared" si="44"/>
        <v>75.96773229384631</v>
      </c>
      <c r="L114">
        <f t="shared" si="24"/>
        <v>114</v>
      </c>
      <c r="M114">
        <f t="shared" si="45"/>
        <v>0.00034640131274033567</v>
      </c>
      <c r="N114">
        <f t="shared" si="46"/>
        <v>0.5048349907540144</v>
      </c>
      <c r="O114">
        <f t="shared" si="47"/>
        <v>0.2497346194976558</v>
      </c>
      <c r="P114">
        <f t="shared" si="48"/>
        <v>0.9994960576361538</v>
      </c>
      <c r="Q114">
        <f t="shared" si="49"/>
        <v>0.00010277280814905393</v>
      </c>
      <c r="R114">
        <f t="shared" si="50"/>
        <v>3.972087302219185E-05</v>
      </c>
      <c r="S114">
        <f t="shared" si="25"/>
        <v>99.99956695577063</v>
      </c>
      <c r="T114">
        <f t="shared" si="51"/>
        <v>0.000102772808149064</v>
      </c>
      <c r="U114">
        <f t="shared" si="52"/>
        <v>1.5468311053618984</v>
      </c>
      <c r="V114">
        <f t="shared" si="53"/>
        <v>0.004002232688630244</v>
      </c>
      <c r="W114">
        <f t="shared" si="54"/>
        <v>0.0003638393353300222</v>
      </c>
      <c r="Y114">
        <f>MIN(Y113+($Q$151-SUM($Q$52:$Q114))*(1/M114-1/M113)*$Y$51/$Q$151,1)</f>
        <v>0.0010579458401303212</v>
      </c>
      <c r="Z114">
        <f t="shared" si="55"/>
        <v>75.96773229384631</v>
      </c>
      <c r="AA114">
        <f t="shared" si="56"/>
        <v>0.08036974636440856</v>
      </c>
      <c r="AB114">
        <f t="shared" si="57"/>
        <v>38.02405102010536</v>
      </c>
      <c r="AD114">
        <f t="shared" si="58"/>
        <v>11.362687730868148</v>
      </c>
      <c r="AE114">
        <f t="shared" si="59"/>
        <v>262.43864432822414</v>
      </c>
      <c r="AF114">
        <f t="shared" si="60"/>
        <v>75.96773229384631</v>
      </c>
      <c r="AG114">
        <f t="shared" si="26"/>
        <v>46.79141129854406</v>
      </c>
      <c r="AH114">
        <f t="shared" si="61"/>
        <v>61.37957179619519</v>
      </c>
      <c r="AJ114">
        <f t="shared" si="27"/>
        <v>11.362687730868148</v>
      </c>
      <c r="AK114">
        <f t="shared" si="28"/>
        <v>10.774392127275902</v>
      </c>
      <c r="AL114">
        <f t="shared" si="29"/>
        <v>46.19414460289099</v>
      </c>
      <c r="AM114">
        <f t="shared" si="30"/>
        <v>84</v>
      </c>
      <c r="AN114">
        <f t="shared" si="31"/>
        <v>11.853699388592336</v>
      </c>
      <c r="AO114">
        <f t="shared" si="32"/>
        <v>47.289910536929206</v>
      </c>
      <c r="AP114">
        <f t="shared" si="33"/>
        <v>10.774392127275902</v>
      </c>
      <c r="AQ114">
        <f t="shared" si="34"/>
        <v>46.19414460289099</v>
      </c>
      <c r="AR114">
        <f t="shared" si="35"/>
        <v>46.79141129854406</v>
      </c>
      <c r="AT114">
        <f t="shared" si="36"/>
        <v>124.98956503954965</v>
      </c>
      <c r="AU114">
        <f t="shared" si="37"/>
        <v>62.56089861497147</v>
      </c>
      <c r="AV114">
        <f t="shared" si="38"/>
        <v>68.1761263852089</v>
      </c>
    </row>
    <row r="115" spans="2:48" ht="12.75">
      <c r="B115">
        <f t="shared" si="39"/>
        <v>0.5101097207336356</v>
      </c>
      <c r="C115">
        <f t="shared" si="21"/>
        <v>0.25721456720698915</v>
      </c>
      <c r="D115">
        <f t="shared" si="22"/>
        <v>0.11920105176812523</v>
      </c>
      <c r="E115">
        <f t="shared" si="40"/>
        <v>0.9995367842604774</v>
      </c>
      <c r="F115">
        <f t="shared" si="41"/>
        <v>0.0004632157395225711</v>
      </c>
      <c r="G115">
        <f t="shared" si="20"/>
        <v>0.007447957611814999</v>
      </c>
      <c r="H115">
        <f t="shared" si="23"/>
        <v>115</v>
      </c>
      <c r="I115">
        <f t="shared" si="42"/>
        <v>134.2649961398356</v>
      </c>
      <c r="J115">
        <f t="shared" si="43"/>
        <v>0.5723033802125447</v>
      </c>
      <c r="K115">
        <f t="shared" si="44"/>
        <v>76.78243276591722</v>
      </c>
      <c r="L115">
        <f t="shared" si="24"/>
        <v>115</v>
      </c>
      <c r="M115">
        <f t="shared" si="45"/>
        <v>0.0003224708647326862</v>
      </c>
      <c r="N115">
        <f t="shared" si="46"/>
        <v>0.5101097207336356</v>
      </c>
      <c r="O115">
        <f t="shared" si="47"/>
        <v>0.25721456720698915</v>
      </c>
      <c r="P115">
        <f t="shared" si="48"/>
        <v>0.9995367842604774</v>
      </c>
      <c r="Q115">
        <f t="shared" si="49"/>
        <v>9.299381177050431E-05</v>
      </c>
      <c r="R115">
        <f t="shared" si="50"/>
        <v>3.594136869188794E-05</v>
      </c>
      <c r="S115">
        <f t="shared" si="25"/>
        <v>99.99960667664365</v>
      </c>
      <c r="T115">
        <f t="shared" si="51"/>
        <v>9.299381177049256E-05</v>
      </c>
      <c r="U115">
        <f t="shared" si="52"/>
        <v>1.5019095622613985</v>
      </c>
      <c r="V115">
        <f t="shared" si="53"/>
        <v>0.0038860037948632853</v>
      </c>
      <c r="W115">
        <f t="shared" si="54"/>
        <v>0.00035327307226029863</v>
      </c>
      <c r="Y115">
        <f>MIN(Y114+($Q$151-SUM($Q$52:$Q115))*(1/M115-1/M114)*$Y$51/$Q$151,1)</f>
        <v>0.0010583093217643412</v>
      </c>
      <c r="Z115">
        <f t="shared" si="55"/>
        <v>76.78243276591722</v>
      </c>
      <c r="AA115">
        <f t="shared" si="56"/>
        <v>0.08125956434391399</v>
      </c>
      <c r="AB115">
        <f t="shared" si="57"/>
        <v>38.431846165130565</v>
      </c>
      <c r="AD115">
        <f t="shared" si="58"/>
        <v>12.205908739985054</v>
      </c>
      <c r="AE115">
        <f t="shared" si="59"/>
        <v>281.91412264314306</v>
      </c>
      <c r="AF115">
        <f t="shared" si="60"/>
        <v>76.78243276591722</v>
      </c>
      <c r="AG115">
        <f t="shared" si="26"/>
        <v>47.618988472974976</v>
      </c>
      <c r="AH115">
        <f t="shared" si="61"/>
        <v>62.2007106194461</v>
      </c>
      <c r="AJ115">
        <f t="shared" si="27"/>
        <v>12.205908739985054</v>
      </c>
      <c r="AK115">
        <f t="shared" si="28"/>
        <v>11.853699388592336</v>
      </c>
      <c r="AL115">
        <f t="shared" si="29"/>
        <v>47.289910536929206</v>
      </c>
      <c r="AM115">
        <f t="shared" si="30"/>
        <v>85</v>
      </c>
      <c r="AN115">
        <f t="shared" si="31"/>
        <v>13.016987451044985</v>
      </c>
      <c r="AO115">
        <f t="shared" si="32"/>
        <v>48.37679943725191</v>
      </c>
      <c r="AP115">
        <f t="shared" si="33"/>
        <v>11.853699388592336</v>
      </c>
      <c r="AQ115">
        <f t="shared" si="34"/>
        <v>47.289910536929206</v>
      </c>
      <c r="AR115">
        <f t="shared" si="35"/>
        <v>47.618988472974976</v>
      </c>
      <c r="AT115">
        <f t="shared" si="36"/>
        <v>134.2649961398356</v>
      </c>
      <c r="AU115">
        <f t="shared" si="37"/>
        <v>67.20354501841852</v>
      </c>
      <c r="AV115">
        <f t="shared" si="38"/>
        <v>73.23545243991033</v>
      </c>
    </row>
    <row r="116" spans="2:48" ht="12.75">
      <c r="B116">
        <f t="shared" si="39"/>
        <v>0.5153844507132568</v>
      </c>
      <c r="C116">
        <f t="shared" si="21"/>
        <v>0.2648048862605522</v>
      </c>
      <c r="D116">
        <f t="shared" si="22"/>
        <v>0.112670747234532</v>
      </c>
      <c r="E116">
        <f t="shared" si="40"/>
        <v>0.9995746950541627</v>
      </c>
      <c r="F116">
        <f t="shared" si="41"/>
        <v>0.0004253049458372571</v>
      </c>
      <c r="G116">
        <f t="shared" si="20"/>
        <v>0.006932502470610735</v>
      </c>
      <c r="H116">
        <f aca="true" t="shared" si="62" ref="H116:H150">ROW(I116)</f>
        <v>116</v>
      </c>
      <c r="I116">
        <f t="shared" si="42"/>
        <v>144.24805533634415</v>
      </c>
      <c r="J116">
        <f t="shared" si="43"/>
        <v>0.5767338620752103</v>
      </c>
      <c r="K116">
        <f t="shared" si="44"/>
        <v>77.58797492276551</v>
      </c>
      <c r="L116">
        <f aca="true" t="shared" si="63" ref="L116:L150">ROW(M116)</f>
        <v>116</v>
      </c>
      <c r="M116">
        <f t="shared" si="45"/>
        <v>0.0003001534357436481</v>
      </c>
      <c r="N116">
        <f t="shared" si="46"/>
        <v>0.5153844507132568</v>
      </c>
      <c r="O116">
        <f t="shared" si="47"/>
        <v>0.2648048862605522</v>
      </c>
      <c r="P116">
        <f t="shared" si="48"/>
        <v>0.9995746950541627</v>
      </c>
      <c r="Q116">
        <f t="shared" si="49"/>
        <v>8.424292161346694E-05</v>
      </c>
      <c r="R116">
        <f t="shared" si="50"/>
        <v>3.255921923991706E-05</v>
      </c>
      <c r="S116">
        <f aca="true" t="shared" si="64" ref="S116:S148">S117-R116</f>
        <v>99.99964261801234</v>
      </c>
      <c r="T116">
        <f t="shared" si="51"/>
        <v>8.424292161346933E-05</v>
      </c>
      <c r="U116">
        <f t="shared" si="52"/>
        <v>1.4589144321198233</v>
      </c>
      <c r="V116">
        <f t="shared" si="53"/>
        <v>0.003774759254520103</v>
      </c>
      <c r="W116">
        <f t="shared" si="54"/>
        <v>0.0003431599322291003</v>
      </c>
      <c r="Y116">
        <f>MIN(Y115+($Q$151-SUM($Q$52:$Q116))*(1/M116-1/M115)*$Y$51/$Q$151,1)</f>
        <v>0.0010586650711366474</v>
      </c>
      <c r="Z116">
        <f t="shared" si="55"/>
        <v>77.58797492276551</v>
      </c>
      <c r="AA116">
        <f t="shared" si="56"/>
        <v>0.08213967899095796</v>
      </c>
      <c r="AB116">
        <f t="shared" si="57"/>
        <v>38.83505730087823</v>
      </c>
      <c r="AD116">
        <f t="shared" si="58"/>
        <v>13.113459576031286</v>
      </c>
      <c r="AE116">
        <f t="shared" si="59"/>
        <v>302.87539665790666</v>
      </c>
      <c r="AF116">
        <f t="shared" si="60"/>
        <v>77.58797492276551</v>
      </c>
      <c r="AG116">
        <f aca="true" t="shared" si="65" ref="AG116:AG150">IF(AE116&lt;1,AE116*$AF$51,AR116)</f>
        <v>48.4598265436716</v>
      </c>
      <c r="AH116">
        <f t="shared" si="61"/>
        <v>63.023900733218554</v>
      </c>
      <c r="AJ116">
        <f aca="true" t="shared" si="66" ref="AJ116:AJ150">AD116</f>
        <v>13.113459576031286</v>
      </c>
      <c r="AK116">
        <f aca="true" t="shared" si="67" ref="AK116:AK150">VLOOKUP(AD116,I$50:K$150,1,TRUE)</f>
        <v>13.016987451044985</v>
      </c>
      <c r="AL116">
        <f aca="true" t="shared" si="68" ref="AL116:AL150">VLOOKUP(AD116,I$50:K$150,3,TRUE)</f>
        <v>48.37679943725191</v>
      </c>
      <c r="AM116">
        <f aca="true" t="shared" si="69" ref="AM116:AM150">VLOOKUP(AD116,I$50:L$150,4,TRUE)+1</f>
        <v>86</v>
      </c>
      <c r="AN116">
        <f aca="true" t="shared" si="70" ref="AN116:AN150">VLOOKUP(AM116,H$50:L$150,2,TRUE)</f>
        <v>14.269537665715037</v>
      </c>
      <c r="AO116">
        <f aca="true" t="shared" si="71" ref="AO116:AO150">VLOOKUP(AM116,H$50:L$150,4,TRUE)</f>
        <v>49.45478564294798</v>
      </c>
      <c r="AP116">
        <f aca="true" t="shared" si="72" ref="AP116:AP150">VLOOKUP(AM116-1,H$50:L$150,2,TRUE)</f>
        <v>13.016987451044985</v>
      </c>
      <c r="AQ116">
        <f aca="true" t="shared" si="73" ref="AQ116:AQ150">VLOOKUP(AM116-1,H$50:L$150,4,TRUE)</f>
        <v>48.37679943725191</v>
      </c>
      <c r="AR116">
        <f aca="true" t="shared" si="74" ref="AR116:AR150">IF(AJ116&gt;AK116,(AJ116-AK116)/(AN116-AK116)*(AO116-AL116)+AL116,(AQ116))</f>
        <v>48.4598265436716</v>
      </c>
      <c r="AT116">
        <f aca="true" t="shared" si="75" ref="AT116:AT150">I116</f>
        <v>144.24805533634415</v>
      </c>
      <c r="AU116">
        <f aca="true" t="shared" si="76" ref="AU116:AU150">($C$18*I116+$C$19*Y116*I116)/($C$18+$C$19)</f>
        <v>72.20038285705407</v>
      </c>
      <c r="AV116">
        <f aca="true" t="shared" si="77" ref="AV116:AV150">($C$18*I116+$C$19*AD116)/($C$18+$C$19)</f>
        <v>78.68075745618772</v>
      </c>
    </row>
    <row r="117" spans="2:48" ht="12.75">
      <c r="B117">
        <f aca="true" t="shared" si="78" ref="B117:B149">B116+(1-$C$16-$B$51)/100</f>
        <v>0.520659180692878</v>
      </c>
      <c r="C117">
        <f t="shared" si="21"/>
        <v>0.27250557665834496</v>
      </c>
      <c r="D117">
        <f t="shared" si="22"/>
        <v>0.10632439494132165</v>
      </c>
      <c r="E117">
        <f aca="true" t="shared" si="79" ref="E117:E149">C117/$C$21/(C117/$C$21+D117/$C$22)</f>
        <v>0.9996099788947931</v>
      </c>
      <c r="F117">
        <f aca="true" t="shared" si="80" ref="F117:F149">1-E117</f>
        <v>0.0003900211052069169</v>
      </c>
      <c r="G117">
        <f t="shared" si="20"/>
        <v>0.006451451932188142</v>
      </c>
      <c r="H117">
        <f t="shared" si="62"/>
        <v>117</v>
      </c>
      <c r="I117">
        <f aca="true" t="shared" si="81" ref="I117:I149">1/G117</f>
        <v>155.00386742567412</v>
      </c>
      <c r="J117">
        <f aca="true" t="shared" si="82" ref="J117:J149">B117+(1-E117)/G117</f>
        <v>0.5811139603775858</v>
      </c>
      <c r="K117">
        <f aca="true" t="shared" si="83" ref="K117:K149">100*(J117-$C$23)/(1-$C$16-$C$23)</f>
        <v>78.38435643228833</v>
      </c>
      <c r="L117">
        <f t="shared" si="63"/>
        <v>117</v>
      </c>
      <c r="M117">
        <f aca="true" t="shared" si="84" ref="M117:M149">$I$51/I117</f>
        <v>0.00027932560733882775</v>
      </c>
      <c r="N117">
        <f aca="true" t="shared" si="85" ref="N117:N149">B117</f>
        <v>0.520659180692878</v>
      </c>
      <c r="O117">
        <f aca="true" t="shared" si="86" ref="O117:O149">C117</f>
        <v>0.27250557665834496</v>
      </c>
      <c r="P117">
        <f aca="true" t="shared" si="87" ref="P117:P149">E117</f>
        <v>0.9996099788947931</v>
      </c>
      <c r="Q117">
        <f aca="true" t="shared" si="88" ref="Q117:Q149">$C$21*(M116-M117)*P117/O117</f>
        <v>7.640102403581128E-05</v>
      </c>
      <c r="R117">
        <f aca="true" t="shared" si="89" ref="R117:R150">Q117*100/$Q$151</f>
        <v>2.9528388190877933E-05</v>
      </c>
      <c r="S117">
        <f t="shared" si="64"/>
        <v>99.99967517723158</v>
      </c>
      <c r="T117">
        <f aca="true" t="shared" si="90" ref="T117:T149">$C$22*(M116-M117)*F117/D117</f>
        <v>7.640102403583986E-05</v>
      </c>
      <c r="U117">
        <f aca="true" t="shared" si="91" ref="U117:U149">R117/(M116-M117)</f>
        <v>1.417737251188605</v>
      </c>
      <c r="V117">
        <f aca="true" t="shared" si="92" ref="V117:V149">$C$21/$C$22*P117/O117</f>
        <v>0.0036682184311701573</v>
      </c>
      <c r="W117">
        <f aca="true" t="shared" si="93" ref="W117:W150">V117*$C$11/$C$10*$C$13/$C$12</f>
        <v>0.00033347440283365066</v>
      </c>
      <c r="Y117">
        <f>MIN(Y116+($Q$151-SUM($Q$52:$Q117))*(1/M117-1/M116)*$Y$51/$Q$151,1)</f>
        <v>0.0010590137068934083</v>
      </c>
      <c r="Z117">
        <f aca="true" t="shared" si="94" ref="Z117:Z149">K117</f>
        <v>78.38435643228833</v>
      </c>
      <c r="AA117">
        <f aca="true" t="shared" si="95" ref="AA117:AA149">Z117*Y117</f>
        <v>0.08301010786781184</v>
      </c>
      <c r="AB117">
        <f aca="true" t="shared" si="96" ref="AB117:AB149">($C$18*Z117+$C$19*AA117)/($C$18+$C$19)</f>
        <v>39.23368327007807</v>
      </c>
      <c r="AD117">
        <f aca="true" t="shared" si="97" ref="AD117:AD149">I117*$AE$48</f>
        <v>14.091260675061282</v>
      </c>
      <c r="AE117">
        <f aca="true" t="shared" si="98" ref="AE117:AE149">AD117/$I$51</f>
        <v>325.45920789430625</v>
      </c>
      <c r="AF117">
        <f aca="true" t="shared" si="99" ref="AF117:AF149">K117</f>
        <v>78.38435643228833</v>
      </c>
      <c r="AG117">
        <f t="shared" si="65"/>
        <v>49.301354559333994</v>
      </c>
      <c r="AH117">
        <f aca="true" t="shared" si="100" ref="AH117:AH149">($C$18*AF117+$C$19*AG117)/($C$18+$C$19)</f>
        <v>63.842855495811165</v>
      </c>
      <c r="AJ117">
        <f t="shared" si="66"/>
        <v>14.091260675061282</v>
      </c>
      <c r="AK117">
        <f t="shared" si="67"/>
        <v>13.016987451044985</v>
      </c>
      <c r="AL117">
        <f t="shared" si="68"/>
        <v>48.37679943725191</v>
      </c>
      <c r="AM117">
        <f t="shared" si="69"/>
        <v>86</v>
      </c>
      <c r="AN117">
        <f t="shared" si="70"/>
        <v>14.269537665715037</v>
      </c>
      <c r="AO117">
        <f t="shared" si="71"/>
        <v>49.45478564294798</v>
      </c>
      <c r="AP117">
        <f t="shared" si="72"/>
        <v>13.016987451044985</v>
      </c>
      <c r="AQ117">
        <f t="shared" si="73"/>
        <v>48.37679943725191</v>
      </c>
      <c r="AR117">
        <f t="shared" si="74"/>
        <v>49.301354559333994</v>
      </c>
      <c r="AT117">
        <f t="shared" si="75"/>
        <v>155.00386742567412</v>
      </c>
      <c r="AU117">
        <f t="shared" si="76"/>
        <v>77.5840093229497</v>
      </c>
      <c r="AV117">
        <f t="shared" si="77"/>
        <v>84.5475640503677</v>
      </c>
    </row>
    <row r="118" spans="2:48" ht="12.75">
      <c r="B118">
        <f t="shared" si="78"/>
        <v>0.5259339106724992</v>
      </c>
      <c r="C118">
        <f t="shared" si="21"/>
        <v>0.28031663840036747</v>
      </c>
      <c r="D118">
        <f t="shared" si="22"/>
        <v>0.10016199488849424</v>
      </c>
      <c r="E118">
        <f t="shared" si="79"/>
        <v>0.9996428102925812</v>
      </c>
      <c r="F118">
        <f t="shared" si="80"/>
        <v>0.0003571897074188257</v>
      </c>
      <c r="G118">
        <f t="shared" si="20"/>
        <v>0.00600220456935173</v>
      </c>
      <c r="H118">
        <f t="shared" si="62"/>
        <v>118</v>
      </c>
      <c r="I118">
        <f t="shared" si="81"/>
        <v>166.60545112143774</v>
      </c>
      <c r="J118">
        <f t="shared" si="82"/>
        <v>0.585443663012947</v>
      </c>
      <c r="K118">
        <f t="shared" si="83"/>
        <v>79.1715750932631</v>
      </c>
      <c r="L118">
        <f t="shared" si="63"/>
        <v>118</v>
      </c>
      <c r="M118">
        <f t="shared" si="84"/>
        <v>0.00025987474669712313</v>
      </c>
      <c r="N118">
        <f t="shared" si="85"/>
        <v>0.5259339106724992</v>
      </c>
      <c r="O118">
        <f t="shared" si="86"/>
        <v>0.28031663840036747</v>
      </c>
      <c r="P118">
        <f t="shared" si="87"/>
        <v>0.9996428102925812</v>
      </c>
      <c r="Q118">
        <f t="shared" si="88"/>
        <v>6.936410591051619E-05</v>
      </c>
      <c r="R118">
        <f t="shared" si="89"/>
        <v>2.680867529836825E-05</v>
      </c>
      <c r="S118">
        <f t="shared" si="64"/>
        <v>99.99970470561978</v>
      </c>
      <c r="T118">
        <f t="shared" si="90"/>
        <v>6.936410591052347E-05</v>
      </c>
      <c r="U118">
        <f t="shared" si="91"/>
        <v>1.378277074325839</v>
      </c>
      <c r="V118">
        <f t="shared" si="92"/>
        <v>0.0035661201418405375</v>
      </c>
      <c r="W118">
        <f t="shared" si="93"/>
        <v>0.0003241927401673216</v>
      </c>
      <c r="Y118">
        <f>MIN(Y117+($Q$151-SUM($Q$52:$Q118))*(1/M118-1/M117)*$Y$51/$Q$151,1)</f>
        <v>0.001059355824090786</v>
      </c>
      <c r="Z118">
        <f t="shared" si="94"/>
        <v>79.1715750932631</v>
      </c>
      <c r="AA118">
        <f t="shared" si="95"/>
        <v>0.08387086917748927</v>
      </c>
      <c r="AB118">
        <f t="shared" si="96"/>
        <v>39.627722981220295</v>
      </c>
      <c r="AD118">
        <f t="shared" si="97"/>
        <v>15.145950101948884</v>
      </c>
      <c r="AE118">
        <f t="shared" si="98"/>
        <v>349.81887260882235</v>
      </c>
      <c r="AF118">
        <f t="shared" si="99"/>
        <v>79.1715750932631</v>
      </c>
      <c r="AG118">
        <f t="shared" si="65"/>
        <v>50.15014059452942</v>
      </c>
      <c r="AH118">
        <f t="shared" si="100"/>
        <v>64.66085784389625</v>
      </c>
      <c r="AJ118">
        <f t="shared" si="66"/>
        <v>15.145950101948884</v>
      </c>
      <c r="AK118">
        <f t="shared" si="67"/>
        <v>14.269537665715037</v>
      </c>
      <c r="AL118">
        <f t="shared" si="68"/>
        <v>49.45478564294798</v>
      </c>
      <c r="AM118">
        <f t="shared" si="69"/>
        <v>87</v>
      </c>
      <c r="AN118">
        <f t="shared" si="70"/>
        <v>15.616961490965808</v>
      </c>
      <c r="AO118">
        <f t="shared" si="71"/>
        <v>50.52384604194594</v>
      </c>
      <c r="AP118">
        <f t="shared" si="72"/>
        <v>14.269537665715037</v>
      </c>
      <c r="AQ118">
        <f t="shared" si="73"/>
        <v>49.45478564294798</v>
      </c>
      <c r="AR118">
        <f t="shared" si="74"/>
        <v>50.15014059452942</v>
      </c>
      <c r="AT118">
        <f t="shared" si="75"/>
        <v>166.60545112143774</v>
      </c>
      <c r="AU118">
        <f t="shared" si="76"/>
        <v>83.39097278820425</v>
      </c>
      <c r="AV118">
        <f t="shared" si="77"/>
        <v>90.8757006116933</v>
      </c>
    </row>
    <row r="119" spans="2:48" ht="12.75">
      <c r="B119">
        <f t="shared" si="78"/>
        <v>0.5312086406521204</v>
      </c>
      <c r="C119">
        <f t="shared" si="21"/>
        <v>0.28823807148661973</v>
      </c>
      <c r="D119">
        <f t="shared" si="22"/>
        <v>0.09418354707604973</v>
      </c>
      <c r="E119">
        <f t="shared" si="79"/>
        <v>0.9996733506382591</v>
      </c>
      <c r="F119">
        <f t="shared" si="80"/>
        <v>0.00032664936174087167</v>
      </c>
      <c r="G119">
        <f t="shared" si="20"/>
        <v>0.005582383483308658</v>
      </c>
      <c r="H119">
        <f t="shared" si="62"/>
        <v>119</v>
      </c>
      <c r="I119">
        <f t="shared" si="81"/>
        <v>179.1349524786326</v>
      </c>
      <c r="J119">
        <f t="shared" si="82"/>
        <v>0.5897229585447471</v>
      </c>
      <c r="K119">
        <f t="shared" si="83"/>
        <v>79.94962882631766</v>
      </c>
      <c r="L119">
        <f t="shared" si="63"/>
        <v>119</v>
      </c>
      <c r="M119">
        <f t="shared" si="84"/>
        <v>0.00024169794230251081</v>
      </c>
      <c r="N119">
        <f t="shared" si="85"/>
        <v>0.5312086406521204</v>
      </c>
      <c r="O119">
        <f t="shared" si="86"/>
        <v>0.28823807148661973</v>
      </c>
      <c r="P119">
        <f t="shared" si="87"/>
        <v>0.9996733506382591</v>
      </c>
      <c r="Q119">
        <f t="shared" si="88"/>
        <v>6.304117585626379E-05</v>
      </c>
      <c r="R119">
        <f t="shared" si="89"/>
        <v>2.4364913117141204E-05</v>
      </c>
      <c r="S119">
        <f t="shared" si="64"/>
        <v>99.99973151429508</v>
      </c>
      <c r="T119">
        <f t="shared" si="90"/>
        <v>6.304117585627264E-05</v>
      </c>
      <c r="U119">
        <f t="shared" si="91"/>
        <v>1.3404398588545667</v>
      </c>
      <c r="V119">
        <f t="shared" si="92"/>
        <v>0.0034682210628260634</v>
      </c>
      <c r="W119">
        <f t="shared" si="93"/>
        <v>0.0003152928238932785</v>
      </c>
      <c r="Y119">
        <f>MIN(Y118+($Q$151-SUM($Q$52:$Q119))*(1/M119-1/M118)*$Y$51/$Q$151,1)</f>
        <v>0.001059691997904056</v>
      </c>
      <c r="Z119">
        <f t="shared" si="94"/>
        <v>79.94962882631766</v>
      </c>
      <c r="AA119">
        <f t="shared" si="95"/>
        <v>0.08472198190264828</v>
      </c>
      <c r="AB119">
        <f t="shared" si="96"/>
        <v>40.017175404110155</v>
      </c>
      <c r="AD119">
        <f t="shared" si="97"/>
        <v>16.28499567987569</v>
      </c>
      <c r="AE119">
        <f t="shared" si="98"/>
        <v>376.1268715945808</v>
      </c>
      <c r="AF119">
        <f t="shared" si="99"/>
        <v>79.94962882631766</v>
      </c>
      <c r="AG119">
        <f t="shared" si="65"/>
        <v>51.01283950144525</v>
      </c>
      <c r="AH119">
        <f t="shared" si="100"/>
        <v>65.48123416388145</v>
      </c>
      <c r="AJ119">
        <f t="shared" si="66"/>
        <v>16.28499567987569</v>
      </c>
      <c r="AK119">
        <f t="shared" si="67"/>
        <v>15.616961490965808</v>
      </c>
      <c r="AL119">
        <f t="shared" si="68"/>
        <v>50.52384604194594</v>
      </c>
      <c r="AM119">
        <f t="shared" si="69"/>
        <v>88</v>
      </c>
      <c r="AN119">
        <f t="shared" si="70"/>
        <v>17.065226688622435</v>
      </c>
      <c r="AO119">
        <f t="shared" si="71"/>
        <v>51.583959762218576</v>
      </c>
      <c r="AP119">
        <f t="shared" si="72"/>
        <v>15.616961490965808</v>
      </c>
      <c r="AQ119">
        <f t="shared" si="73"/>
        <v>50.52384604194594</v>
      </c>
      <c r="AR119">
        <f t="shared" si="74"/>
        <v>51.01283950144525</v>
      </c>
      <c r="AT119">
        <f t="shared" si="75"/>
        <v>179.1349524786326</v>
      </c>
      <c r="AU119">
        <f t="shared" si="76"/>
        <v>89.66239017715957</v>
      </c>
      <c r="AV119">
        <f t="shared" si="77"/>
        <v>97.70997407925415</v>
      </c>
    </row>
    <row r="120" spans="2:48" ht="12.75">
      <c r="B120">
        <f t="shared" si="78"/>
        <v>0.5364833706317416</v>
      </c>
      <c r="C120">
        <f t="shared" si="21"/>
        <v>0.29626987591710174</v>
      </c>
      <c r="D120">
        <f t="shared" si="22"/>
        <v>0.08838905150398814</v>
      </c>
      <c r="E120">
        <f t="shared" si="79"/>
        <v>0.9997017493285927</v>
      </c>
      <c r="F120">
        <f t="shared" si="80"/>
        <v>0.00029825067140731853</v>
      </c>
      <c r="G120">
        <f t="shared" si="20"/>
        <v>0.0051898144253911364</v>
      </c>
      <c r="H120">
        <f t="shared" si="62"/>
        <v>120</v>
      </c>
      <c r="I120">
        <f t="shared" si="81"/>
        <v>192.6851170453236</v>
      </c>
      <c r="J120">
        <f t="shared" si="82"/>
        <v>0.5939518361607071</v>
      </c>
      <c r="K120">
        <f t="shared" si="83"/>
        <v>80.71851566558313</v>
      </c>
      <c r="L120">
        <f t="shared" si="63"/>
        <v>120</v>
      </c>
      <c r="M120">
        <f t="shared" si="84"/>
        <v>0.00022470105669011945</v>
      </c>
      <c r="N120">
        <f t="shared" si="85"/>
        <v>0.5364833706317416</v>
      </c>
      <c r="O120">
        <f t="shared" si="86"/>
        <v>0.29626987591710174</v>
      </c>
      <c r="P120">
        <f t="shared" si="87"/>
        <v>0.9997017493285927</v>
      </c>
      <c r="Q120">
        <f t="shared" si="88"/>
        <v>5.7352493996386104E-05</v>
      </c>
      <c r="R120">
        <f t="shared" si="89"/>
        <v>2.216628281901669E-05</v>
      </c>
      <c r="S120">
        <f t="shared" si="64"/>
        <v>99.9997558792082</v>
      </c>
      <c r="T120">
        <f t="shared" si="90"/>
        <v>5.735249399639034E-05</v>
      </c>
      <c r="U120">
        <f t="shared" si="91"/>
        <v>1.304137906467797</v>
      </c>
      <c r="V120">
        <f t="shared" si="92"/>
        <v>0.003374294285688079</v>
      </c>
      <c r="W120">
        <f t="shared" si="93"/>
        <v>0.0003067540259716435</v>
      </c>
      <c r="Y120">
        <f>MIN(Y119+($Q$151-SUM($Q$52:$Q120))*(1/M120-1/M119)*$Y$51/$Q$151,1)</f>
        <v>0.0010600227872644135</v>
      </c>
      <c r="Z120">
        <f t="shared" si="94"/>
        <v>80.71851566558313</v>
      </c>
      <c r="AA120">
        <f t="shared" si="95"/>
        <v>0.08556346595967765</v>
      </c>
      <c r="AB120">
        <f t="shared" si="96"/>
        <v>40.4020395657714</v>
      </c>
      <c r="AD120">
        <f t="shared" si="97"/>
        <v>17.516828822302145</v>
      </c>
      <c r="AE120">
        <f t="shared" si="98"/>
        <v>404.5779412353264</v>
      </c>
      <c r="AF120">
        <f t="shared" si="99"/>
        <v>80.71851566558313</v>
      </c>
      <c r="AG120">
        <f t="shared" si="65"/>
        <v>51.889143397979566</v>
      </c>
      <c r="AH120">
        <f t="shared" si="100"/>
        <v>66.30382953178135</v>
      </c>
      <c r="AJ120">
        <f t="shared" si="66"/>
        <v>17.516828822302145</v>
      </c>
      <c r="AK120">
        <f t="shared" si="67"/>
        <v>17.065226688622435</v>
      </c>
      <c r="AL120">
        <f t="shared" si="68"/>
        <v>51.583959762218576</v>
      </c>
      <c r="AM120">
        <f t="shared" si="69"/>
        <v>89</v>
      </c>
      <c r="AN120">
        <f t="shared" si="70"/>
        <v>18.620686055671115</v>
      </c>
      <c r="AO120">
        <f t="shared" si="71"/>
        <v>52.63510790681764</v>
      </c>
      <c r="AP120">
        <f t="shared" si="72"/>
        <v>17.065226688622435</v>
      </c>
      <c r="AQ120">
        <f t="shared" si="73"/>
        <v>51.583959762218576</v>
      </c>
      <c r="AR120">
        <f t="shared" si="74"/>
        <v>51.889143397979566</v>
      </c>
      <c r="AT120">
        <f t="shared" si="75"/>
        <v>192.6851170453236</v>
      </c>
      <c r="AU120">
        <f t="shared" si="76"/>
        <v>96.44468383007919</v>
      </c>
      <c r="AV120">
        <f t="shared" si="77"/>
        <v>105.10097293381287</v>
      </c>
    </row>
    <row r="121" spans="2:48" ht="12.75">
      <c r="B121">
        <f t="shared" si="78"/>
        <v>0.5417581006113628</v>
      </c>
      <c r="C121">
        <f t="shared" si="21"/>
        <v>0.30441205169181346</v>
      </c>
      <c r="D121">
        <f t="shared" si="22"/>
        <v>0.08277850817230945</v>
      </c>
      <c r="E121">
        <f t="shared" si="79"/>
        <v>0.999728144782892</v>
      </c>
      <c r="F121">
        <f t="shared" si="80"/>
        <v>0.0002718552171080413</v>
      </c>
      <c r="G121">
        <f t="shared" si="20"/>
        <v>0.0048225062947960294</v>
      </c>
      <c r="H121">
        <f t="shared" si="62"/>
        <v>121</v>
      </c>
      <c r="I121">
        <f t="shared" si="81"/>
        <v>207.361056444675</v>
      </c>
      <c r="J121">
        <f t="shared" si="82"/>
        <v>0.5981302856308827</v>
      </c>
      <c r="K121">
        <f t="shared" si="83"/>
        <v>81.47823375106958</v>
      </c>
      <c r="L121">
        <f t="shared" si="63"/>
        <v>121</v>
      </c>
      <c r="M121">
        <f t="shared" si="84"/>
        <v>0.00020879788206564864</v>
      </c>
      <c r="N121">
        <f t="shared" si="85"/>
        <v>0.5417581006113628</v>
      </c>
      <c r="O121">
        <f t="shared" si="86"/>
        <v>0.30441205169181346</v>
      </c>
      <c r="P121">
        <f t="shared" si="87"/>
        <v>0.999728144782892</v>
      </c>
      <c r="Q121">
        <f t="shared" si="88"/>
        <v>5.222806119245421E-05</v>
      </c>
      <c r="R121">
        <f t="shared" si="89"/>
        <v>2.018573029367824E-05</v>
      </c>
      <c r="S121">
        <f t="shared" si="64"/>
        <v>99.99977804549101</v>
      </c>
      <c r="T121">
        <f t="shared" si="90"/>
        <v>5.2228061192444004E-05</v>
      </c>
      <c r="U121">
        <f t="shared" si="91"/>
        <v>1.2692893570204344</v>
      </c>
      <c r="V121">
        <f t="shared" si="92"/>
        <v>0.0032841280075041708</v>
      </c>
      <c r="W121">
        <f t="shared" si="93"/>
        <v>0.00029855709159128823</v>
      </c>
      <c r="Y121">
        <f>MIN(Y120+($Q$151-SUM($Q$52:$Q121))*(1/M121-1/M120)*$Y$51/$Q$151,1)</f>
        <v>0.0010603487384779138</v>
      </c>
      <c r="Z121">
        <f t="shared" si="94"/>
        <v>81.47823375106958</v>
      </c>
      <c r="AA121">
        <f t="shared" si="95"/>
        <v>0.08639534237135521</v>
      </c>
      <c r="AB121">
        <f t="shared" si="96"/>
        <v>40.78231454672047</v>
      </c>
      <c r="AD121">
        <f t="shared" si="97"/>
        <v>18.851005131334087</v>
      </c>
      <c r="AE121">
        <f t="shared" si="98"/>
        <v>435.3927827702196</v>
      </c>
      <c r="AF121">
        <f t="shared" si="99"/>
        <v>81.47823375106958</v>
      </c>
      <c r="AG121">
        <f t="shared" si="65"/>
        <v>52.77888847441102</v>
      </c>
      <c r="AH121">
        <f t="shared" si="100"/>
        <v>67.1285611127403</v>
      </c>
      <c r="AJ121">
        <f t="shared" si="66"/>
        <v>18.851005131334087</v>
      </c>
      <c r="AK121">
        <f t="shared" si="67"/>
        <v>18.620686055671115</v>
      </c>
      <c r="AL121">
        <f t="shared" si="68"/>
        <v>52.63510790681764</v>
      </c>
      <c r="AM121">
        <f t="shared" si="69"/>
        <v>90</v>
      </c>
      <c r="AN121">
        <f t="shared" si="70"/>
        <v>20.290108982372647</v>
      </c>
      <c r="AO121">
        <f t="shared" si="71"/>
        <v>53.67727332565508</v>
      </c>
      <c r="AP121">
        <f t="shared" si="72"/>
        <v>18.620686055671115</v>
      </c>
      <c r="AQ121">
        <f t="shared" si="73"/>
        <v>52.63510790681764</v>
      </c>
      <c r="AR121">
        <f t="shared" si="74"/>
        <v>52.77888847441102</v>
      </c>
      <c r="AT121">
        <f t="shared" si="75"/>
        <v>207.361056444675</v>
      </c>
      <c r="AU121">
        <f t="shared" si="76"/>
        <v>103.79046573964278</v>
      </c>
      <c r="AV121">
        <f t="shared" si="77"/>
        <v>113.10603078800455</v>
      </c>
    </row>
    <row r="122" spans="2:48" ht="12.75">
      <c r="B122">
        <f t="shared" si="78"/>
        <v>0.547032830590984</v>
      </c>
      <c r="C122">
        <f t="shared" si="21"/>
        <v>0.312664598810755</v>
      </c>
      <c r="D122">
        <f t="shared" si="22"/>
        <v>0.07735191708101362</v>
      </c>
      <c r="E122">
        <f t="shared" si="79"/>
        <v>0.9997526653622867</v>
      </c>
      <c r="F122">
        <f t="shared" si="80"/>
        <v>0.00024733463771331454</v>
      </c>
      <c r="G122">
        <f t="shared" si="20"/>
        <v>0.004478633728082337</v>
      </c>
      <c r="H122">
        <f t="shared" si="62"/>
        <v>122</v>
      </c>
      <c r="I122">
        <f t="shared" si="81"/>
        <v>223.28238045672478</v>
      </c>
      <c r="J122">
        <f t="shared" si="82"/>
        <v>0.6022582972690145</v>
      </c>
      <c r="K122">
        <f t="shared" si="83"/>
        <v>82.228781321639</v>
      </c>
      <c r="L122">
        <f t="shared" si="63"/>
        <v>122</v>
      </c>
      <c r="M122">
        <f t="shared" si="84"/>
        <v>0.00019390938649068654</v>
      </c>
      <c r="N122">
        <f t="shared" si="85"/>
        <v>0.547032830590984</v>
      </c>
      <c r="O122">
        <f t="shared" si="86"/>
        <v>0.312664598810755</v>
      </c>
      <c r="P122">
        <f t="shared" si="87"/>
        <v>0.9997526653622867</v>
      </c>
      <c r="Q122">
        <f t="shared" si="88"/>
        <v>4.7606327006378584E-05</v>
      </c>
      <c r="R122">
        <f t="shared" si="89"/>
        <v>1.8399466786300068E-05</v>
      </c>
      <c r="S122">
        <f t="shared" si="64"/>
        <v>99.9997982312213</v>
      </c>
      <c r="T122">
        <f t="shared" si="90"/>
        <v>4.760632700638534E-05</v>
      </c>
      <c r="U122">
        <f t="shared" si="91"/>
        <v>1.2358177287732381</v>
      </c>
      <c r="V122">
        <f t="shared" si="92"/>
        <v>0.0031975243413067123</v>
      </c>
      <c r="W122">
        <f t="shared" si="93"/>
        <v>0.000290684031027883</v>
      </c>
      <c r="Y122">
        <f>MIN(Y121+($Q$151-SUM($Q$52:$Q122))*(1/M122-1/M121)*$Y$51/$Q$151,1)</f>
        <v>0.0010606703888849224</v>
      </c>
      <c r="Z122">
        <f t="shared" si="94"/>
        <v>82.228781321639</v>
      </c>
      <c r="AA122">
        <f t="shared" si="95"/>
        <v>0.08721763346195609</v>
      </c>
      <c r="AB122">
        <f t="shared" si="96"/>
        <v>41.15799947755048</v>
      </c>
      <c r="AD122">
        <f t="shared" si="97"/>
        <v>20.298398223338612</v>
      </c>
      <c r="AE122">
        <f t="shared" si="98"/>
        <v>468.82253899275395</v>
      </c>
      <c r="AF122">
        <f t="shared" si="99"/>
        <v>82.228781321639</v>
      </c>
      <c r="AG122">
        <f t="shared" si="65"/>
        <v>53.682056156341915</v>
      </c>
      <c r="AH122">
        <f t="shared" si="100"/>
        <v>67.95541873899046</v>
      </c>
      <c r="AJ122">
        <f t="shared" si="66"/>
        <v>20.298398223338612</v>
      </c>
      <c r="AK122">
        <f t="shared" si="67"/>
        <v>20.290108982372647</v>
      </c>
      <c r="AL122">
        <f t="shared" si="68"/>
        <v>53.67727332565508</v>
      </c>
      <c r="AM122">
        <f t="shared" si="69"/>
        <v>91</v>
      </c>
      <c r="AN122">
        <f t="shared" si="70"/>
        <v>22.080716166482816</v>
      </c>
      <c r="AO122">
        <f t="shared" si="71"/>
        <v>54.71044041820296</v>
      </c>
      <c r="AP122">
        <f t="shared" si="72"/>
        <v>20.290108982372647</v>
      </c>
      <c r="AQ122">
        <f t="shared" si="73"/>
        <v>53.67727332565508</v>
      </c>
      <c r="AR122">
        <f t="shared" si="74"/>
        <v>53.682056156341915</v>
      </c>
      <c r="AT122">
        <f t="shared" si="75"/>
        <v>223.28238045672478</v>
      </c>
      <c r="AU122">
        <f t="shared" si="76"/>
        <v>111.75960473301748</v>
      </c>
      <c r="AV122">
        <f t="shared" si="77"/>
        <v>121.7903893400317</v>
      </c>
    </row>
    <row r="123" spans="2:48" ht="12.75">
      <c r="B123">
        <f t="shared" si="78"/>
        <v>0.5523075605706051</v>
      </c>
      <c r="C123">
        <f t="shared" si="21"/>
        <v>0.3210275172739262</v>
      </c>
      <c r="D123">
        <f t="shared" si="22"/>
        <v>0.07210927823010074</v>
      </c>
      <c r="E123">
        <f t="shared" si="79"/>
        <v>0.9997754302021327</v>
      </c>
      <c r="F123">
        <f t="shared" si="80"/>
        <v>0.00022456979786733555</v>
      </c>
      <c r="G123">
        <f t="shared" si="20"/>
        <v>0.00415652153325713</v>
      </c>
      <c r="H123">
        <f t="shared" si="62"/>
        <v>123</v>
      </c>
      <c r="I123">
        <f t="shared" si="81"/>
        <v>240.5857859748367</v>
      </c>
      <c r="J123">
        <f t="shared" si="82"/>
        <v>0.6063358618967283</v>
      </c>
      <c r="K123">
        <f t="shared" si="83"/>
        <v>82.97015670849606</v>
      </c>
      <c r="L123">
        <f t="shared" si="63"/>
        <v>123</v>
      </c>
      <c r="M123">
        <f t="shared" si="84"/>
        <v>0.0001799630399323426</v>
      </c>
      <c r="N123">
        <f t="shared" si="85"/>
        <v>0.5523075605706051</v>
      </c>
      <c r="O123">
        <f t="shared" si="86"/>
        <v>0.3210275172739262</v>
      </c>
      <c r="P123">
        <f t="shared" si="87"/>
        <v>0.9997754302021327</v>
      </c>
      <c r="Q123">
        <f t="shared" si="88"/>
        <v>4.343308246133587E-05</v>
      </c>
      <c r="R123">
        <f t="shared" si="89"/>
        <v>1.67865409584509E-05</v>
      </c>
      <c r="S123">
        <f t="shared" si="64"/>
        <v>99.99981663068809</v>
      </c>
      <c r="T123">
        <f t="shared" si="90"/>
        <v>4.343308246133222E-05</v>
      </c>
      <c r="U123">
        <f t="shared" si="91"/>
        <v>1.2036515002854051</v>
      </c>
      <c r="V123">
        <f t="shared" si="92"/>
        <v>0.0031142982342820314</v>
      </c>
      <c r="W123">
        <f t="shared" si="93"/>
        <v>0.0002831180212983665</v>
      </c>
      <c r="Y123">
        <f>MIN(Y122+($Q$151-SUM($Q$52:$Q123))*(1/M123-1/M122)*$Y$51/$Q$151,1)</f>
        <v>0.001060988270624247</v>
      </c>
      <c r="Z123">
        <f t="shared" si="94"/>
        <v>82.97015670849606</v>
      </c>
      <c r="AA123">
        <f t="shared" si="95"/>
        <v>0.08803036307957002</v>
      </c>
      <c r="AB123">
        <f t="shared" si="96"/>
        <v>41.529093535787815</v>
      </c>
      <c r="AD123">
        <f t="shared" si="97"/>
        <v>21.871435088621517</v>
      </c>
      <c r="AE123">
        <f t="shared" si="98"/>
        <v>505.15423024232274</v>
      </c>
      <c r="AF123">
        <f t="shared" si="99"/>
        <v>82.97015670849606</v>
      </c>
      <c r="AG123">
        <f t="shared" si="65"/>
        <v>54.58968678521298</v>
      </c>
      <c r="AH123">
        <f t="shared" si="100"/>
        <v>68.77992174685453</v>
      </c>
      <c r="AJ123">
        <f t="shared" si="66"/>
        <v>21.871435088621517</v>
      </c>
      <c r="AK123">
        <f t="shared" si="67"/>
        <v>20.290108982372647</v>
      </c>
      <c r="AL123">
        <f t="shared" si="68"/>
        <v>53.67727332565508</v>
      </c>
      <c r="AM123">
        <f t="shared" si="69"/>
        <v>91</v>
      </c>
      <c r="AN123">
        <f t="shared" si="70"/>
        <v>22.080716166482816</v>
      </c>
      <c r="AO123">
        <f t="shared" si="71"/>
        <v>54.71044041820296</v>
      </c>
      <c r="AP123">
        <f t="shared" si="72"/>
        <v>20.290108982372647</v>
      </c>
      <c r="AQ123">
        <f t="shared" si="73"/>
        <v>53.67727332565508</v>
      </c>
      <c r="AR123">
        <f t="shared" si="74"/>
        <v>54.58968678521298</v>
      </c>
      <c r="AT123">
        <f t="shared" si="75"/>
        <v>240.5857859748367</v>
      </c>
      <c r="AU123">
        <f t="shared" si="76"/>
        <v>120.42052233591747</v>
      </c>
      <c r="AV123">
        <f t="shared" si="77"/>
        <v>131.22861053172912</v>
      </c>
    </row>
    <row r="124" spans="2:48" ht="12.75">
      <c r="B124">
        <f t="shared" si="78"/>
        <v>0.5575822905502263</v>
      </c>
      <c r="C124">
        <f t="shared" si="21"/>
        <v>0.3295008070813272</v>
      </c>
      <c r="D124">
        <f t="shared" si="22"/>
        <v>0.06705059161957076</v>
      </c>
      <c r="E124">
        <f t="shared" si="79"/>
        <v>0.9997965499666959</v>
      </c>
      <c r="F124">
        <f t="shared" si="80"/>
        <v>0.00020345003330413114</v>
      </c>
      <c r="G124">
        <f t="shared" si="20"/>
        <v>0.003854630753137199</v>
      </c>
      <c r="H124">
        <f t="shared" si="62"/>
        <v>124</v>
      </c>
      <c r="I124">
        <f t="shared" si="81"/>
        <v>259.4282212858189</v>
      </c>
      <c r="J124">
        <f t="shared" si="82"/>
        <v>0.6103629708108577</v>
      </c>
      <c r="K124">
        <f t="shared" si="83"/>
        <v>83.70235832924685</v>
      </c>
      <c r="L124">
        <f t="shared" si="63"/>
        <v>124</v>
      </c>
      <c r="M124">
        <f t="shared" si="84"/>
        <v>0.00016689221085489623</v>
      </c>
      <c r="N124">
        <f t="shared" si="85"/>
        <v>0.5575822905502263</v>
      </c>
      <c r="O124">
        <f t="shared" si="86"/>
        <v>0.3295008070813272</v>
      </c>
      <c r="P124">
        <f t="shared" si="87"/>
        <v>0.9997965499666959</v>
      </c>
      <c r="Q124">
        <f t="shared" si="88"/>
        <v>3.9660509279449975E-05</v>
      </c>
      <c r="R124">
        <f t="shared" si="89"/>
        <v>1.5328471426018885E-05</v>
      </c>
      <c r="S124">
        <f t="shared" si="64"/>
        <v>99.99983341722904</v>
      </c>
      <c r="T124">
        <f t="shared" si="90"/>
        <v>3.9660509279427145E-05</v>
      </c>
      <c r="U124">
        <f t="shared" si="91"/>
        <v>1.1727237297034265</v>
      </c>
      <c r="V124">
        <f t="shared" si="92"/>
        <v>0.003034276482727785</v>
      </c>
      <c r="W124">
        <f t="shared" si="93"/>
        <v>0.00027584331661161687</v>
      </c>
      <c r="Y124">
        <f>MIN(Y123+($Q$151-SUM($Q$52:$Q124))*(1/M124-1/M123)*$Y$51/$Q$151,1)</f>
        <v>0.00106130291457425</v>
      </c>
      <c r="Z124">
        <f t="shared" si="94"/>
        <v>83.70235832924685</v>
      </c>
      <c r="AA124">
        <f t="shared" si="95"/>
        <v>0.08883355685156792</v>
      </c>
      <c r="AB124">
        <f t="shared" si="96"/>
        <v>41.89559594304921</v>
      </c>
      <c r="AD124">
        <f t="shared" si="97"/>
        <v>23.58438375325626</v>
      </c>
      <c r="AE124">
        <f t="shared" si="98"/>
        <v>544.7173983939338</v>
      </c>
      <c r="AF124">
        <f t="shared" si="99"/>
        <v>83.70235832924685</v>
      </c>
      <c r="AG124">
        <f t="shared" si="65"/>
        <v>55.512725718969804</v>
      </c>
      <c r="AH124">
        <f t="shared" si="100"/>
        <v>69.60754202410833</v>
      </c>
      <c r="AJ124">
        <f t="shared" si="66"/>
        <v>23.58438375325626</v>
      </c>
      <c r="AK124">
        <f t="shared" si="67"/>
        <v>22.080716166482816</v>
      </c>
      <c r="AL124">
        <f t="shared" si="68"/>
        <v>54.71044041820296</v>
      </c>
      <c r="AM124">
        <f t="shared" si="69"/>
        <v>92</v>
      </c>
      <c r="AN124">
        <f t="shared" si="70"/>
        <v>24.000217857986783</v>
      </c>
      <c r="AO124">
        <f t="shared" si="71"/>
        <v>55.73459496235671</v>
      </c>
      <c r="AP124">
        <f t="shared" si="72"/>
        <v>22.080716166482816</v>
      </c>
      <c r="AQ124">
        <f t="shared" si="73"/>
        <v>54.71044041820296</v>
      </c>
      <c r="AR124">
        <f t="shared" si="74"/>
        <v>55.512725718969804</v>
      </c>
      <c r="AT124">
        <f t="shared" si="75"/>
        <v>259.4282212858189</v>
      </c>
      <c r="AU124">
        <f t="shared" si="76"/>
        <v>129.85177660659616</v>
      </c>
      <c r="AV124">
        <f t="shared" si="77"/>
        <v>141.50630251953757</v>
      </c>
    </row>
    <row r="125" spans="2:48" ht="12.75">
      <c r="B125">
        <f t="shared" si="78"/>
        <v>0.5628570205298475</v>
      </c>
      <c r="C125">
        <f t="shared" si="21"/>
        <v>0.338084468232958</v>
      </c>
      <c r="D125">
        <f t="shared" si="22"/>
        <v>0.062175857249423684</v>
      </c>
      <c r="E125">
        <f t="shared" si="79"/>
        <v>0.9998161275342042</v>
      </c>
      <c r="F125">
        <f t="shared" si="80"/>
        <v>0.00018387246579576466</v>
      </c>
      <c r="G125">
        <f t="shared" si="20"/>
        <v>0.0035715461700896976</v>
      </c>
      <c r="H125">
        <f t="shared" si="62"/>
        <v>125</v>
      </c>
      <c r="I125">
        <f t="shared" si="81"/>
        <v>279.9907805685417</v>
      </c>
      <c r="J125">
        <f t="shared" si="82"/>
        <v>0.6143396157530662</v>
      </c>
      <c r="K125">
        <f t="shared" si="83"/>
        <v>84.42538468237566</v>
      </c>
      <c r="L125">
        <f t="shared" si="63"/>
        <v>125</v>
      </c>
      <c r="M125">
        <f t="shared" si="84"/>
        <v>0.0001546356252181831</v>
      </c>
      <c r="N125">
        <f t="shared" si="85"/>
        <v>0.5628570205298475</v>
      </c>
      <c r="O125">
        <f t="shared" si="86"/>
        <v>0.338084468232958</v>
      </c>
      <c r="P125">
        <f t="shared" si="87"/>
        <v>0.9998161275342042</v>
      </c>
      <c r="Q125">
        <f t="shared" si="88"/>
        <v>3.624636189925764E-05</v>
      </c>
      <c r="R125">
        <f t="shared" si="89"/>
        <v>1.4008930615467266E-05</v>
      </c>
      <c r="S125">
        <f t="shared" si="64"/>
        <v>99.99984874570046</v>
      </c>
      <c r="T125">
        <f t="shared" si="90"/>
        <v>3.624636189926089E-05</v>
      </c>
      <c r="U125">
        <f t="shared" si="91"/>
        <v>1.1429717076756842</v>
      </c>
      <c r="V125">
        <f t="shared" si="92"/>
        <v>0.0029572968340127303</v>
      </c>
      <c r="W125">
        <f t="shared" si="93"/>
        <v>0.00026884516672843003</v>
      </c>
      <c r="Y125">
        <f>MIN(Y124+($Q$151-SUM($Q$52:$Q125))*(1/M125-1/M124)*$Y$51/$Q$151,1)</f>
        <v>0.0010616148545551443</v>
      </c>
      <c r="Z125">
        <f t="shared" si="94"/>
        <v>84.42538468237566</v>
      </c>
      <c r="AA125">
        <f t="shared" si="95"/>
        <v>0.08962724248034235</v>
      </c>
      <c r="AB125">
        <f t="shared" si="96"/>
        <v>42.257505962428006</v>
      </c>
      <c r="AD125">
        <f t="shared" si="97"/>
        <v>25.45370732441288</v>
      </c>
      <c r="AE125">
        <f t="shared" si="98"/>
        <v>587.8922840763422</v>
      </c>
      <c r="AF125">
        <f t="shared" si="99"/>
        <v>84.42538468237566</v>
      </c>
      <c r="AG125">
        <f t="shared" si="65"/>
        <v>56.45201784761064</v>
      </c>
      <c r="AH125">
        <f t="shared" si="100"/>
        <v>70.43870126499316</v>
      </c>
      <c r="AJ125">
        <f t="shared" si="66"/>
        <v>25.45370732441288</v>
      </c>
      <c r="AK125">
        <f t="shared" si="67"/>
        <v>24.000217857986783</v>
      </c>
      <c r="AL125">
        <f t="shared" si="68"/>
        <v>55.73459496235671</v>
      </c>
      <c r="AM125">
        <f t="shared" si="69"/>
        <v>93</v>
      </c>
      <c r="AN125">
        <f t="shared" si="70"/>
        <v>26.05685606040466</v>
      </c>
      <c r="AO125">
        <f t="shared" si="71"/>
        <v>56.74972396547915</v>
      </c>
      <c r="AP125">
        <f t="shared" si="72"/>
        <v>24.000217857986783</v>
      </c>
      <c r="AQ125">
        <f t="shared" si="73"/>
        <v>55.73459496235671</v>
      </c>
      <c r="AR125">
        <f t="shared" si="74"/>
        <v>56.45201784761064</v>
      </c>
      <c r="AT125">
        <f t="shared" si="75"/>
        <v>279.9907805685417</v>
      </c>
      <c r="AU125">
        <f t="shared" si="76"/>
        <v>140.14401147016588</v>
      </c>
      <c r="AV125">
        <f t="shared" si="77"/>
        <v>152.7222439464773</v>
      </c>
    </row>
    <row r="126" spans="2:48" ht="12.75">
      <c r="B126">
        <f t="shared" si="78"/>
        <v>0.5681317505094687</v>
      </c>
      <c r="C126">
        <f t="shared" si="21"/>
        <v>0.3467785007288185</v>
      </c>
      <c r="D126">
        <f t="shared" si="22"/>
        <v>0.05748507511965952</v>
      </c>
      <c r="E126">
        <f t="shared" si="79"/>
        <v>0.9998342586194267</v>
      </c>
      <c r="F126">
        <f t="shared" si="80"/>
        <v>0.00016574138057334764</v>
      </c>
      <c r="G126">
        <f t="shared" si="20"/>
        <v>0.0033059650878952264</v>
      </c>
      <c r="H126">
        <f t="shared" si="62"/>
        <v>126</v>
      </c>
      <c r="I126">
        <f t="shared" si="81"/>
        <v>302.483533072232</v>
      </c>
      <c r="J126">
        <f t="shared" si="82"/>
        <v>0.6182657888815644</v>
      </c>
      <c r="K126">
        <f t="shared" si="83"/>
        <v>85.13923434210261</v>
      </c>
      <c r="L126">
        <f t="shared" si="63"/>
        <v>126</v>
      </c>
      <c r="M126">
        <f t="shared" si="84"/>
        <v>0.00014313688077097575</v>
      </c>
      <c r="N126">
        <f t="shared" si="85"/>
        <v>0.5681317505094687</v>
      </c>
      <c r="O126">
        <f t="shared" si="86"/>
        <v>0.3467785007288185</v>
      </c>
      <c r="P126">
        <f t="shared" si="87"/>
        <v>0.9998342586194267</v>
      </c>
      <c r="Q126">
        <f t="shared" si="88"/>
        <v>3.315326240025004E-05</v>
      </c>
      <c r="R126">
        <f t="shared" si="89"/>
        <v>1.281347225777699E-05</v>
      </c>
      <c r="S126">
        <f t="shared" si="64"/>
        <v>99.99986275463108</v>
      </c>
      <c r="T126">
        <f t="shared" si="90"/>
        <v>3.315326240025189E-05</v>
      </c>
      <c r="U126">
        <f t="shared" si="91"/>
        <v>1.1143366405441708</v>
      </c>
      <c r="V126">
        <f t="shared" si="92"/>
        <v>0.0028832071668747974</v>
      </c>
      <c r="W126">
        <f t="shared" si="93"/>
        <v>0.0002621097424431634</v>
      </c>
      <c r="Y126">
        <f>MIN(Y125+($Q$151-SUM($Q$52:$Q126))*(1/M126-1/M125)*$Y$51/$Q$151,1)</f>
        <v>0.0010619246318916925</v>
      </c>
      <c r="Z126">
        <f t="shared" si="94"/>
        <v>85.13923434210261</v>
      </c>
      <c r="AA126">
        <f t="shared" si="95"/>
        <v>0.09041145008827786</v>
      </c>
      <c r="AB126">
        <f t="shared" si="96"/>
        <v>42.61482289609545</v>
      </c>
      <c r="AD126">
        <f t="shared" si="97"/>
        <v>27.49850300656654</v>
      </c>
      <c r="AE126">
        <f t="shared" si="98"/>
        <v>635.1199664225518</v>
      </c>
      <c r="AF126">
        <f t="shared" si="99"/>
        <v>85.13923434210261</v>
      </c>
      <c r="AG126">
        <f t="shared" si="65"/>
        <v>57.40823302532817</v>
      </c>
      <c r="AH126">
        <f t="shared" si="100"/>
        <v>71.27373368371539</v>
      </c>
      <c r="AJ126">
        <f t="shared" si="66"/>
        <v>27.49850300656654</v>
      </c>
      <c r="AK126">
        <f t="shared" si="67"/>
        <v>26.05685606040466</v>
      </c>
      <c r="AL126">
        <f t="shared" si="68"/>
        <v>56.74972396547915</v>
      </c>
      <c r="AM126">
        <f t="shared" si="69"/>
        <v>94</v>
      </c>
      <c r="AN126">
        <f t="shared" si="70"/>
        <v>28.25945117453002</v>
      </c>
      <c r="AO126">
        <f t="shared" si="71"/>
        <v>57.75581553435615</v>
      </c>
      <c r="AP126">
        <f t="shared" si="72"/>
        <v>26.05685606040466</v>
      </c>
      <c r="AQ126">
        <f t="shared" si="73"/>
        <v>56.74972396547915</v>
      </c>
      <c r="AR126">
        <f t="shared" si="74"/>
        <v>57.40823302532817</v>
      </c>
      <c r="AT126">
        <f t="shared" si="75"/>
        <v>302.483533072232</v>
      </c>
      <c r="AU126">
        <f t="shared" si="76"/>
        <v>151.4023738933715</v>
      </c>
      <c r="AV126">
        <f t="shared" si="77"/>
        <v>164.99101803939925</v>
      </c>
    </row>
    <row r="127" spans="2:48" ht="12.75">
      <c r="B127">
        <f t="shared" si="78"/>
        <v>0.5734064804890899</v>
      </c>
      <c r="C127">
        <f t="shared" si="21"/>
        <v>0.3555829045689087</v>
      </c>
      <c r="D127">
        <f t="shared" si="22"/>
        <v>0.05297824523027827</v>
      </c>
      <c r="E127">
        <f t="shared" si="79"/>
        <v>0.9998510323401254</v>
      </c>
      <c r="F127">
        <f t="shared" si="80"/>
        <v>0.00014896765987459926</v>
      </c>
      <c r="G127">
        <f t="shared" si="20"/>
        <v>0.0030566872468993284</v>
      </c>
      <c r="H127">
        <f t="shared" si="62"/>
        <v>127</v>
      </c>
      <c r="I127">
        <f t="shared" si="81"/>
        <v>327.15155958935264</v>
      </c>
      <c r="J127">
        <f t="shared" si="82"/>
        <v>0.6221414827454413</v>
      </c>
      <c r="K127">
        <f t="shared" si="83"/>
        <v>85.84390595371661</v>
      </c>
      <c r="L127">
        <f t="shared" si="63"/>
        <v>127</v>
      </c>
      <c r="M127">
        <f t="shared" si="84"/>
        <v>0.00013234401041184178</v>
      </c>
      <c r="N127">
        <f t="shared" si="85"/>
        <v>0.5734064804890899</v>
      </c>
      <c r="O127">
        <f t="shared" si="86"/>
        <v>0.3555829045689087</v>
      </c>
      <c r="P127">
        <f t="shared" si="87"/>
        <v>0.9998510323401254</v>
      </c>
      <c r="Q127">
        <f t="shared" si="88"/>
        <v>3.0348091631615522E-05</v>
      </c>
      <c r="R127">
        <f t="shared" si="89"/>
        <v>1.1729296064547985E-05</v>
      </c>
      <c r="S127">
        <f t="shared" si="64"/>
        <v>99.99987556810333</v>
      </c>
      <c r="T127">
        <f t="shared" si="90"/>
        <v>3.0348091631604764E-05</v>
      </c>
      <c r="U127">
        <f t="shared" si="91"/>
        <v>1.0867633608349168</v>
      </c>
      <c r="V127">
        <f t="shared" si="92"/>
        <v>0.0028118647423511427</v>
      </c>
      <c r="W127">
        <f t="shared" si="93"/>
        <v>0.0002556240674864675</v>
      </c>
      <c r="Y127">
        <f>MIN(Y126+($Q$151-SUM($Q$52:$Q127))*(1/M127-1/M126)*$Y$51/$Q$151,1)</f>
        <v>0.001062232800456369</v>
      </c>
      <c r="Z127">
        <f t="shared" si="94"/>
        <v>85.84390595371661</v>
      </c>
      <c r="AA127">
        <f t="shared" si="95"/>
        <v>0.09118621262332956</v>
      </c>
      <c r="AB127">
        <f t="shared" si="96"/>
        <v>42.96754608316997</v>
      </c>
      <c r="AD127">
        <f t="shared" si="97"/>
        <v>29.741050871759327</v>
      </c>
      <c r="AE127">
        <f t="shared" si="98"/>
        <v>686.9150377579657</v>
      </c>
      <c r="AF127">
        <f t="shared" si="99"/>
        <v>85.84390595371661</v>
      </c>
      <c r="AG127">
        <f t="shared" si="65"/>
        <v>58.382286017274524</v>
      </c>
      <c r="AH127">
        <f t="shared" si="100"/>
        <v>72.11309598549556</v>
      </c>
      <c r="AJ127">
        <f t="shared" si="66"/>
        <v>29.741050871759327</v>
      </c>
      <c r="AK127">
        <f t="shared" si="67"/>
        <v>28.25945117453002</v>
      </c>
      <c r="AL127">
        <f t="shared" si="68"/>
        <v>57.75581553435615</v>
      </c>
      <c r="AM127">
        <f t="shared" si="69"/>
        <v>95</v>
      </c>
      <c r="AN127">
        <f t="shared" si="70"/>
        <v>30.617453639877393</v>
      </c>
      <c r="AO127">
        <f t="shared" si="71"/>
        <v>58.752858761316425</v>
      </c>
      <c r="AP127">
        <f t="shared" si="72"/>
        <v>28.25945117453002</v>
      </c>
      <c r="AQ127">
        <f t="shared" si="73"/>
        <v>57.75581553435615</v>
      </c>
      <c r="AR127">
        <f t="shared" si="74"/>
        <v>58.382286017274524</v>
      </c>
      <c r="AT127">
        <f t="shared" si="75"/>
        <v>327.15155958935264</v>
      </c>
      <c r="AU127">
        <f t="shared" si="76"/>
        <v>163.74953535333447</v>
      </c>
      <c r="AV127">
        <f t="shared" si="77"/>
        <v>178.446305230556</v>
      </c>
    </row>
    <row r="128" spans="2:48" ht="12.75">
      <c r="B128">
        <f t="shared" si="78"/>
        <v>0.5786812104687111</v>
      </c>
      <c r="C128">
        <f t="shared" si="21"/>
        <v>0.3644976797532286</v>
      </c>
      <c r="D128">
        <f t="shared" si="22"/>
        <v>0.04865536758127991</v>
      </c>
      <c r="E128">
        <f t="shared" si="79"/>
        <v>0.9998665317330232</v>
      </c>
      <c r="F128">
        <f t="shared" si="80"/>
        <v>0.00013346826697679948</v>
      </c>
      <c r="G128">
        <f t="shared" si="20"/>
        <v>0.0028226057462939326</v>
      </c>
      <c r="H128">
        <f t="shared" si="62"/>
        <v>128</v>
      </c>
      <c r="I128">
        <f t="shared" si="81"/>
        <v>354.2825636605449</v>
      </c>
      <c r="J128">
        <f t="shared" si="82"/>
        <v>0.6259666902605817</v>
      </c>
      <c r="K128">
        <f t="shared" si="83"/>
        <v>86.53939822919668</v>
      </c>
      <c r="L128">
        <f t="shared" si="63"/>
        <v>128</v>
      </c>
      <c r="M128">
        <f t="shared" si="84"/>
        <v>0.00012220908915525422</v>
      </c>
      <c r="N128">
        <f t="shared" si="85"/>
        <v>0.5786812104687111</v>
      </c>
      <c r="O128">
        <f t="shared" si="86"/>
        <v>0.3644976797532286</v>
      </c>
      <c r="P128">
        <f t="shared" si="87"/>
        <v>0.9998665317330232</v>
      </c>
      <c r="Q128">
        <f t="shared" si="88"/>
        <v>2.780146247589861E-05</v>
      </c>
      <c r="R128">
        <f t="shared" si="89"/>
        <v>1.0745044148592391E-05</v>
      </c>
      <c r="S128">
        <f t="shared" si="64"/>
        <v>99.9998872973994</v>
      </c>
      <c r="T128">
        <f t="shared" si="90"/>
        <v>2.7801462475920417E-05</v>
      </c>
      <c r="U128">
        <f t="shared" si="91"/>
        <v>1.0602000623939984</v>
      </c>
      <c r="V128">
        <f t="shared" si="92"/>
        <v>0.002743135518475592</v>
      </c>
      <c r="W128">
        <f t="shared" si="93"/>
        <v>0.0002493759562250538</v>
      </c>
      <c r="Y128">
        <f>MIN(Y127+($Q$151-SUM($Q$52:$Q128))*(1/M128-1/M127)*$Y$51/$Q$151,1)</f>
        <v>0.001062539932340463</v>
      </c>
      <c r="Z128">
        <f t="shared" si="94"/>
        <v>86.53939822919668</v>
      </c>
      <c r="AA128">
        <f t="shared" si="95"/>
        <v>0.09195156633923503</v>
      </c>
      <c r="AB128">
        <f t="shared" si="96"/>
        <v>43.315674897767956</v>
      </c>
      <c r="AD128">
        <f t="shared" si="97"/>
        <v>32.20750578732226</v>
      </c>
      <c r="AE128">
        <f t="shared" si="98"/>
        <v>743.8815847289407</v>
      </c>
      <c r="AF128">
        <f t="shared" si="99"/>
        <v>86.53939822919668</v>
      </c>
      <c r="AG128">
        <f t="shared" si="65"/>
        <v>59.37537425163999</v>
      </c>
      <c r="AH128">
        <f t="shared" si="100"/>
        <v>72.95738624041833</v>
      </c>
      <c r="AJ128">
        <f t="shared" si="66"/>
        <v>32.20750578732226</v>
      </c>
      <c r="AK128">
        <f t="shared" si="67"/>
        <v>30.617453639877393</v>
      </c>
      <c r="AL128">
        <f t="shared" si="68"/>
        <v>58.752858761316425</v>
      </c>
      <c r="AM128">
        <f t="shared" si="69"/>
        <v>96</v>
      </c>
      <c r="AN128">
        <f t="shared" si="70"/>
        <v>33.1410012098867</v>
      </c>
      <c r="AO128">
        <f t="shared" si="71"/>
        <v>59.74084362421769</v>
      </c>
      <c r="AP128">
        <f t="shared" si="72"/>
        <v>30.617453639877393</v>
      </c>
      <c r="AQ128">
        <f t="shared" si="73"/>
        <v>58.752858761316425</v>
      </c>
      <c r="AR128">
        <f t="shared" si="74"/>
        <v>59.37537425163999</v>
      </c>
      <c r="AT128">
        <f t="shared" si="75"/>
        <v>354.2825636605449</v>
      </c>
      <c r="AU128">
        <f t="shared" si="76"/>
        <v>177.3295015158831</v>
      </c>
      <c r="AV128">
        <f t="shared" si="77"/>
        <v>193.24503472393357</v>
      </c>
    </row>
    <row r="129" spans="2:48" ht="12.75">
      <c r="B129">
        <f t="shared" si="78"/>
        <v>0.5839559404483323</v>
      </c>
      <c r="C129">
        <f t="shared" si="21"/>
        <v>0.3735228262817783</v>
      </c>
      <c r="D129">
        <f t="shared" si="22"/>
        <v>0.04451644217266446</v>
      </c>
      <c r="E129">
        <f t="shared" si="79"/>
        <v>0.9998808342242979</v>
      </c>
      <c r="F129">
        <f t="shared" si="80"/>
        <v>0.00011916577570214582</v>
      </c>
      <c r="G129">
        <f t="shared" si="20"/>
        <v>0.002602698862695419</v>
      </c>
      <c r="H129">
        <f t="shared" si="62"/>
        <v>129</v>
      </c>
      <c r="I129">
        <f t="shared" si="81"/>
        <v>384.21655856274333</v>
      </c>
      <c r="J129">
        <f t="shared" si="82"/>
        <v>0.6297414046870706</v>
      </c>
      <c r="K129">
        <f t="shared" si="83"/>
        <v>87.22570994310377</v>
      </c>
      <c r="L129">
        <f t="shared" si="63"/>
        <v>129</v>
      </c>
      <c r="M129">
        <f t="shared" si="84"/>
        <v>0.00011268787990425237</v>
      </c>
      <c r="N129">
        <f t="shared" si="85"/>
        <v>0.5839559404483323</v>
      </c>
      <c r="O129">
        <f t="shared" si="86"/>
        <v>0.3735228262817783</v>
      </c>
      <c r="P129">
        <f t="shared" si="87"/>
        <v>0.9998808342242979</v>
      </c>
      <c r="Q129">
        <f t="shared" si="88"/>
        <v>2.548726337151368E-05</v>
      </c>
      <c r="R129">
        <f t="shared" si="89"/>
        <v>9.850624599016328E-06</v>
      </c>
      <c r="S129">
        <f t="shared" si="64"/>
        <v>99.99989804244355</v>
      </c>
      <c r="T129">
        <f t="shared" si="90"/>
        <v>2.5487263371527714E-05</v>
      </c>
      <c r="U129">
        <f t="shared" si="91"/>
        <v>1.0345980578023544</v>
      </c>
      <c r="V129">
        <f t="shared" si="92"/>
        <v>0.0026768935226197054</v>
      </c>
      <c r="W129">
        <f t="shared" si="93"/>
        <v>0.0002433539566017914</v>
      </c>
      <c r="Y129">
        <f>MIN(Y128+($Q$151-SUM($Q$52:$Q129))*(1/M129-1/M128)*$Y$51/$Q$151,1)</f>
        <v>0.0010628466243369774</v>
      </c>
      <c r="Z129">
        <f t="shared" si="94"/>
        <v>87.22570994310377</v>
      </c>
      <c r="AA129">
        <f t="shared" si="95"/>
        <v>0.09270755136842417</v>
      </c>
      <c r="AB129">
        <f t="shared" si="96"/>
        <v>43.65920874723609</v>
      </c>
      <c r="AD129">
        <f t="shared" si="97"/>
        <v>34.92877805115848</v>
      </c>
      <c r="AE129">
        <f t="shared" si="98"/>
        <v>806.7335279209595</v>
      </c>
      <c r="AF129">
        <f t="shared" si="99"/>
        <v>87.22570994310377</v>
      </c>
      <c r="AG129">
        <f t="shared" si="65"/>
        <v>60.389027957779355</v>
      </c>
      <c r="AH129">
        <f t="shared" si="100"/>
        <v>73.80736895044156</v>
      </c>
      <c r="AJ129">
        <f t="shared" si="66"/>
        <v>34.92877805115848</v>
      </c>
      <c r="AK129">
        <f t="shared" si="67"/>
        <v>33.1410012098867</v>
      </c>
      <c r="AL129">
        <f t="shared" si="68"/>
        <v>59.74084362421769</v>
      </c>
      <c r="AM129">
        <f t="shared" si="69"/>
        <v>97</v>
      </c>
      <c r="AN129">
        <f t="shared" si="70"/>
        <v>35.84098259116628</v>
      </c>
      <c r="AO129">
        <f t="shared" si="71"/>
        <v>60.719760898371796</v>
      </c>
      <c r="AP129">
        <f t="shared" si="72"/>
        <v>33.1410012098867</v>
      </c>
      <c r="AQ129">
        <f t="shared" si="73"/>
        <v>59.74084362421769</v>
      </c>
      <c r="AR129">
        <f t="shared" si="74"/>
        <v>60.389027957779355</v>
      </c>
      <c r="AT129">
        <f t="shared" si="75"/>
        <v>384.21655856274333</v>
      </c>
      <c r="AU129">
        <f t="shared" si="76"/>
        <v>192.31246091751305</v>
      </c>
      <c r="AV129">
        <f t="shared" si="77"/>
        <v>209.5726683069509</v>
      </c>
    </row>
    <row r="130" spans="2:48" ht="12.75">
      <c r="B130">
        <f t="shared" si="78"/>
        <v>0.5892306704279535</v>
      </c>
      <c r="C130">
        <f t="shared" si="21"/>
        <v>0.3826583441545578</v>
      </c>
      <c r="D130">
        <f t="shared" si="22"/>
        <v>0.040561469004431916</v>
      </c>
      <c r="E130">
        <f t="shared" si="79"/>
        <v>0.9998940120590668</v>
      </c>
      <c r="F130">
        <f t="shared" si="80"/>
        <v>0.0001059879409331943</v>
      </c>
      <c r="G130">
        <f t="shared" si="20"/>
        <v>0.0023960226674966598</v>
      </c>
      <c r="H130">
        <f t="shared" si="62"/>
        <v>130</v>
      </c>
      <c r="I130">
        <f t="shared" si="81"/>
        <v>417.35832200819283</v>
      </c>
      <c r="J130">
        <f t="shared" si="82"/>
        <v>0.633465619608935</v>
      </c>
      <c r="K130">
        <f t="shared" si="83"/>
        <v>87.90283992889728</v>
      </c>
      <c r="L130">
        <f t="shared" si="63"/>
        <v>130</v>
      </c>
      <c r="M130">
        <f t="shared" si="84"/>
        <v>0.00010373951380725947</v>
      </c>
      <c r="N130">
        <f t="shared" si="85"/>
        <v>0.5892306704279535</v>
      </c>
      <c r="O130">
        <f t="shared" si="86"/>
        <v>0.3826583441545578</v>
      </c>
      <c r="P130">
        <f t="shared" si="87"/>
        <v>0.9998940120590668</v>
      </c>
      <c r="Q130">
        <f t="shared" si="88"/>
        <v>2.3382262048574725E-05</v>
      </c>
      <c r="R130">
        <f t="shared" si="89"/>
        <v>9.03705832826951E-06</v>
      </c>
      <c r="S130">
        <f t="shared" si="64"/>
        <v>99.99990789306814</v>
      </c>
      <c r="T130">
        <f t="shared" si="90"/>
        <v>2.3382262048572594E-05</v>
      </c>
      <c r="U130">
        <f t="shared" si="91"/>
        <v>1.0099115559550491</v>
      </c>
      <c r="V130">
        <f t="shared" si="92"/>
        <v>0.00261302027600685</v>
      </c>
      <c r="W130">
        <f t="shared" si="93"/>
        <v>0.00023754729781880454</v>
      </c>
      <c r="Y130">
        <f>MIN(Y129+($Q$151-SUM($Q$52:$Q130))*(1/M130-1/M129)*$Y$51/$Q$151,1)</f>
        <v>0.0010631535054681125</v>
      </c>
      <c r="Z130">
        <f t="shared" si="94"/>
        <v>87.90283992889728</v>
      </c>
      <c r="AA130">
        <f t="shared" si="95"/>
        <v>0.09345421241100951</v>
      </c>
      <c r="AB130">
        <f t="shared" si="96"/>
        <v>43.99814707065414</v>
      </c>
      <c r="AD130">
        <f t="shared" si="97"/>
        <v>37.941665637108436</v>
      </c>
      <c r="AE130">
        <f t="shared" si="98"/>
        <v>876.3207727963082</v>
      </c>
      <c r="AF130">
        <f t="shared" si="99"/>
        <v>87.90283992889728</v>
      </c>
      <c r="AG130">
        <f t="shared" si="65"/>
        <v>61.4251764997976</v>
      </c>
      <c r="AH130">
        <f t="shared" si="100"/>
        <v>74.66400821434743</v>
      </c>
      <c r="AJ130">
        <f t="shared" si="66"/>
        <v>37.941665637108436</v>
      </c>
      <c r="AK130">
        <f t="shared" si="67"/>
        <v>35.84098259116628</v>
      </c>
      <c r="AL130">
        <f t="shared" si="68"/>
        <v>60.719760898371796</v>
      </c>
      <c r="AM130">
        <f t="shared" si="69"/>
        <v>98</v>
      </c>
      <c r="AN130">
        <f t="shared" si="70"/>
        <v>38.72910828728975</v>
      </c>
      <c r="AO130">
        <f t="shared" si="71"/>
        <v>61.68960207877249</v>
      </c>
      <c r="AP130">
        <f t="shared" si="72"/>
        <v>35.84098259116628</v>
      </c>
      <c r="AQ130">
        <f t="shared" si="73"/>
        <v>60.719760898371796</v>
      </c>
      <c r="AR130">
        <f t="shared" si="74"/>
        <v>61.4251764997976</v>
      </c>
      <c r="AT130">
        <f t="shared" si="75"/>
        <v>417.35832200819283</v>
      </c>
      <c r="AU130">
        <f t="shared" si="76"/>
        <v>208.90101898563606</v>
      </c>
      <c r="AV130">
        <f t="shared" si="77"/>
        <v>227.64999382265063</v>
      </c>
    </row>
    <row r="131" spans="2:48" ht="12.75">
      <c r="B131">
        <f t="shared" si="78"/>
        <v>0.5945054004075747</v>
      </c>
      <c r="C131">
        <f t="shared" si="21"/>
        <v>0.39190423337156693</v>
      </c>
      <c r="D131">
        <f t="shared" si="22"/>
        <v>0.036790448076582286</v>
      </c>
      <c r="E131">
        <f t="shared" si="79"/>
        <v>0.9999061326938475</v>
      </c>
      <c r="F131">
        <f t="shared" si="80"/>
        <v>9.386730615246197E-05</v>
      </c>
      <c r="G131">
        <f t="shared" si="20"/>
        <v>0.0022017043570511366</v>
      </c>
      <c r="H131">
        <f t="shared" si="62"/>
        <v>131</v>
      </c>
      <c r="I131">
        <f t="shared" si="81"/>
        <v>454.19358725317454</v>
      </c>
      <c r="J131">
        <f t="shared" si="82"/>
        <v>0.6371393289147534</v>
      </c>
      <c r="K131">
        <f t="shared" si="83"/>
        <v>88.57078707540973</v>
      </c>
      <c r="L131">
        <f t="shared" si="63"/>
        <v>131</v>
      </c>
      <c r="M131">
        <f t="shared" si="84"/>
        <v>9.532620147807018E-05</v>
      </c>
      <c r="N131">
        <f t="shared" si="85"/>
        <v>0.5945054004075747</v>
      </c>
      <c r="O131">
        <f t="shared" si="86"/>
        <v>0.39190423337156693</v>
      </c>
      <c r="P131">
        <f t="shared" si="87"/>
        <v>0.9999061326938475</v>
      </c>
      <c r="Q131">
        <f t="shared" si="88"/>
        <v>2.146576096372289E-05</v>
      </c>
      <c r="R131">
        <f t="shared" si="89"/>
        <v>8.296345900446318E-06</v>
      </c>
      <c r="S131">
        <f t="shared" si="64"/>
        <v>99.99991693012647</v>
      </c>
      <c r="T131">
        <f t="shared" si="90"/>
        <v>2.146576096372615E-05</v>
      </c>
      <c r="U131">
        <f t="shared" si="91"/>
        <v>0.986097457913554</v>
      </c>
      <c r="V131">
        <f t="shared" si="92"/>
        <v>0.0025514042655054203</v>
      </c>
      <c r="W131">
        <f t="shared" si="93"/>
        <v>0.0002319458423186746</v>
      </c>
      <c r="Y131">
        <f>MIN(Y130+($Q$151-SUM($Q$52:$Q131))*(1/M131-1/M130)*$Y$51/$Q$151,1)</f>
        <v>0.0010634612458553124</v>
      </c>
      <c r="Z131">
        <f t="shared" si="94"/>
        <v>88.57078707540973</v>
      </c>
      <c r="AA131">
        <f t="shared" si="95"/>
        <v>0.09419159956960083</v>
      </c>
      <c r="AB131">
        <f t="shared" si="96"/>
        <v>44.33248933748966</v>
      </c>
      <c r="AD131">
        <f t="shared" si="97"/>
        <v>41.290326113924955</v>
      </c>
      <c r="AE131">
        <f t="shared" si="98"/>
        <v>953.6632059130623</v>
      </c>
      <c r="AF131">
        <f t="shared" si="99"/>
        <v>88.57078707540973</v>
      </c>
      <c r="AG131">
        <f t="shared" si="65"/>
        <v>62.48623629299881</v>
      </c>
      <c r="AH131">
        <f t="shared" si="100"/>
        <v>75.52851168420426</v>
      </c>
      <c r="AJ131">
        <f t="shared" si="66"/>
        <v>41.290326113924955</v>
      </c>
      <c r="AK131">
        <f t="shared" si="67"/>
        <v>38.72910828728975</v>
      </c>
      <c r="AL131">
        <f t="shared" si="68"/>
        <v>61.68960207877249</v>
      </c>
      <c r="AM131">
        <f t="shared" si="69"/>
        <v>99</v>
      </c>
      <c r="AN131">
        <f t="shared" si="70"/>
        <v>41.817989616975915</v>
      </c>
      <c r="AO131">
        <f t="shared" si="71"/>
        <v>62.650359311258896</v>
      </c>
      <c r="AP131">
        <f t="shared" si="72"/>
        <v>38.72910828728975</v>
      </c>
      <c r="AQ131">
        <f t="shared" si="73"/>
        <v>61.68960207877249</v>
      </c>
      <c r="AR131">
        <f t="shared" si="74"/>
        <v>62.48623629299881</v>
      </c>
      <c r="AT131">
        <f t="shared" si="75"/>
        <v>454.19358725317454</v>
      </c>
      <c r="AU131">
        <f t="shared" si="76"/>
        <v>227.33830226566715</v>
      </c>
      <c r="AV131">
        <f t="shared" si="77"/>
        <v>247.74195668354974</v>
      </c>
    </row>
    <row r="132" spans="2:48" ht="12.75">
      <c r="B132">
        <f t="shared" si="78"/>
        <v>0.5997801303871959</v>
      </c>
      <c r="C132">
        <f t="shared" si="21"/>
        <v>0.4012604939328059</v>
      </c>
      <c r="D132">
        <f t="shared" si="22"/>
        <v>0.033203379389115564</v>
      </c>
      <c r="E132">
        <f t="shared" si="79"/>
        <v>0.9999172591555474</v>
      </c>
      <c r="F132">
        <f t="shared" si="80"/>
        <v>8.2740844452589E-05</v>
      </c>
      <c r="G132">
        <f t="shared" si="20"/>
        <v>0.0020189362198394433</v>
      </c>
      <c r="H132">
        <f t="shared" si="62"/>
        <v>132</v>
      </c>
      <c r="I132">
        <f t="shared" si="81"/>
        <v>495.3103471884443</v>
      </c>
      <c r="J132">
        <f t="shared" si="82"/>
        <v>0.6407625267796728</v>
      </c>
      <c r="K132">
        <f t="shared" si="83"/>
        <v>89.22955032357689</v>
      </c>
      <c r="L132">
        <f t="shared" si="63"/>
        <v>132</v>
      </c>
      <c r="M132">
        <f t="shared" si="84"/>
        <v>8.741297179497663E-05</v>
      </c>
      <c r="N132">
        <f t="shared" si="85"/>
        <v>0.5997801303871959</v>
      </c>
      <c r="O132">
        <f t="shared" si="86"/>
        <v>0.4012604939328059</v>
      </c>
      <c r="P132">
        <f t="shared" si="87"/>
        <v>0.9999172591555474</v>
      </c>
      <c r="Q132">
        <f t="shared" si="88"/>
        <v>1.9719297203258306E-05</v>
      </c>
      <c r="R132">
        <f t="shared" si="89"/>
        <v>7.621351546232869E-06</v>
      </c>
      <c r="S132">
        <f t="shared" si="64"/>
        <v>99.99992522647237</v>
      </c>
      <c r="T132">
        <f t="shared" si="90"/>
        <v>1.9719297203256582E-05</v>
      </c>
      <c r="U132">
        <f t="shared" si="91"/>
        <v>0.9631151693367027</v>
      </c>
      <c r="V132">
        <f t="shared" si="92"/>
        <v>0.0024919404583173123</v>
      </c>
      <c r="W132">
        <f t="shared" si="93"/>
        <v>0.00022654004166521022</v>
      </c>
      <c r="Y132">
        <f>MIN(Y131+($Q$151-SUM($Q$52:$Q132))*(1/M132-1/M131)*$Y$51/$Q$151,1)</f>
        <v>0.0010637705673181882</v>
      </c>
      <c r="Z132">
        <f t="shared" si="94"/>
        <v>89.22955032357689</v>
      </c>
      <c r="AA132">
        <f t="shared" si="95"/>
        <v>0.09491976936925821</v>
      </c>
      <c r="AB132">
        <f t="shared" si="96"/>
        <v>44.66223504647307</v>
      </c>
      <c r="AD132">
        <f t="shared" si="97"/>
        <v>45.02821338076766</v>
      </c>
      <c r="AE132">
        <f t="shared" si="98"/>
        <v>1039.995426792196</v>
      </c>
      <c r="AF132">
        <f t="shared" si="99"/>
        <v>89.22955032357689</v>
      </c>
      <c r="AG132">
        <f t="shared" si="65"/>
        <v>63.57522800594189</v>
      </c>
      <c r="AH132">
        <f t="shared" si="100"/>
        <v>76.40238916475938</v>
      </c>
      <c r="AJ132">
        <f t="shared" si="66"/>
        <v>45.02821338076766</v>
      </c>
      <c r="AK132">
        <f t="shared" si="67"/>
        <v>41.817989616975915</v>
      </c>
      <c r="AL132">
        <f t="shared" si="68"/>
        <v>62.650359311258896</v>
      </c>
      <c r="AM132">
        <f t="shared" si="69"/>
        <v>100</v>
      </c>
      <c r="AN132">
        <f t="shared" si="70"/>
        <v>45.12122702861203</v>
      </c>
      <c r="AO132">
        <f t="shared" si="71"/>
        <v>63.602025331424244</v>
      </c>
      <c r="AP132">
        <f t="shared" si="72"/>
        <v>41.817989616975915</v>
      </c>
      <c r="AQ132">
        <f t="shared" si="73"/>
        <v>62.650359311258896</v>
      </c>
      <c r="AR132">
        <f t="shared" si="74"/>
        <v>63.57522800594189</v>
      </c>
      <c r="AT132">
        <f t="shared" si="75"/>
        <v>495.3103471884443</v>
      </c>
      <c r="AU132">
        <f t="shared" si="76"/>
        <v>247.91862187873576</v>
      </c>
      <c r="AV132">
        <f t="shared" si="77"/>
        <v>270.169280284606</v>
      </c>
    </row>
    <row r="133" spans="2:48" ht="12.75">
      <c r="B133">
        <f t="shared" si="78"/>
        <v>0.6050548603668171</v>
      </c>
      <c r="C133">
        <f t="shared" si="21"/>
        <v>0.4107271258382746</v>
      </c>
      <c r="D133">
        <f t="shared" si="22"/>
        <v>0.02980026294203174</v>
      </c>
      <c r="E133">
        <f t="shared" si="79"/>
        <v>0.9999274503701621</v>
      </c>
      <c r="F133">
        <f t="shared" si="80"/>
        <v>7.254962983793689E-05</v>
      </c>
      <c r="G133">
        <f t="shared" si="20"/>
        <v>0.0018469701735779472</v>
      </c>
      <c r="H133">
        <f t="shared" si="62"/>
        <v>133</v>
      </c>
      <c r="I133">
        <f t="shared" si="81"/>
        <v>541.4272597931573</v>
      </c>
      <c r="J133">
        <f t="shared" si="82"/>
        <v>0.6443352076489791</v>
      </c>
      <c r="K133">
        <f t="shared" si="83"/>
        <v>89.87912866345074</v>
      </c>
      <c r="L133">
        <f t="shared" si="63"/>
        <v>133</v>
      </c>
      <c r="M133">
        <f t="shared" si="84"/>
        <v>7.996743537642387E-05</v>
      </c>
      <c r="N133">
        <f t="shared" si="85"/>
        <v>0.6050548603668171</v>
      </c>
      <c r="O133">
        <f t="shared" si="86"/>
        <v>0.4107271258382746</v>
      </c>
      <c r="P133">
        <f t="shared" si="87"/>
        <v>0.9999274503701621</v>
      </c>
      <c r="Q133">
        <f t="shared" si="88"/>
        <v>1.8126380702143213E-05</v>
      </c>
      <c r="R133">
        <f t="shared" si="89"/>
        <v>7.005701986633585E-06</v>
      </c>
      <c r="S133">
        <f t="shared" si="64"/>
        <v>99.99993284782391</v>
      </c>
      <c r="T133">
        <f t="shared" si="90"/>
        <v>1.8126380702131246E-05</v>
      </c>
      <c r="U133">
        <f t="shared" si="91"/>
        <v>0.9409264279705628</v>
      </c>
      <c r="V133">
        <f t="shared" si="92"/>
        <v>0.0024345298556294704</v>
      </c>
      <c r="W133">
        <f t="shared" si="93"/>
        <v>0.00022132089596631546</v>
      </c>
      <c r="Y133">
        <f>MIN(Y132+($Q$151-SUM($Q$52:$Q133))*(1/M133-1/M132)*$Y$51/$Q$151,1)</f>
        <v>0.0010640822562089606</v>
      </c>
      <c r="Z133">
        <f t="shared" si="94"/>
        <v>89.87912866345074</v>
      </c>
      <c r="AA133">
        <f t="shared" si="95"/>
        <v>0.09563878601430012</v>
      </c>
      <c r="AB133">
        <f t="shared" si="96"/>
        <v>44.987383724732524</v>
      </c>
      <c r="AD133">
        <f t="shared" si="97"/>
        <v>49.220659981196114</v>
      </c>
      <c r="AE133">
        <f t="shared" si="98"/>
        <v>1136.826390407074</v>
      </c>
      <c r="AF133">
        <f t="shared" si="99"/>
        <v>89.87912866345074</v>
      </c>
      <c r="AG133">
        <f t="shared" si="65"/>
        <v>64.68475357506854</v>
      </c>
      <c r="AH133">
        <f t="shared" si="100"/>
        <v>77.28194111925964</v>
      </c>
      <c r="AJ133">
        <f t="shared" si="66"/>
        <v>49.220659981196114</v>
      </c>
      <c r="AK133">
        <f t="shared" si="67"/>
        <v>48.653509012597475</v>
      </c>
      <c r="AL133">
        <f t="shared" si="68"/>
        <v>64.54459341027844</v>
      </c>
      <c r="AM133">
        <f t="shared" si="69"/>
        <v>102</v>
      </c>
      <c r="AN133">
        <f t="shared" si="70"/>
        <v>52.43072312547197</v>
      </c>
      <c r="AO133">
        <f t="shared" si="71"/>
        <v>65.47805730581958</v>
      </c>
      <c r="AP133">
        <f t="shared" si="72"/>
        <v>48.653509012597475</v>
      </c>
      <c r="AQ133">
        <f t="shared" si="73"/>
        <v>64.54459341027844</v>
      </c>
      <c r="AR133">
        <f t="shared" si="74"/>
        <v>64.68475357506854</v>
      </c>
      <c r="AT133">
        <f t="shared" si="75"/>
        <v>541.4272597931573</v>
      </c>
      <c r="AU133">
        <f t="shared" si="76"/>
        <v>271.00169146666553</v>
      </c>
      <c r="AV133">
        <f t="shared" si="77"/>
        <v>295.3239598871767</v>
      </c>
    </row>
    <row r="134" spans="2:48" ht="12.75">
      <c r="B134">
        <f t="shared" si="78"/>
        <v>0.6103295903464383</v>
      </c>
      <c r="C134">
        <f t="shared" si="21"/>
        <v>0.42030412908797293</v>
      </c>
      <c r="D134">
        <f t="shared" si="22"/>
        <v>0.02658109873533083</v>
      </c>
      <c r="E134">
        <f t="shared" si="79"/>
        <v>0.9999367614640303</v>
      </c>
      <c r="F134">
        <f t="shared" si="80"/>
        <v>6.323853596967854E-05</v>
      </c>
      <c r="G134">
        <f t="shared" si="20"/>
        <v>0.0016851128129312496</v>
      </c>
      <c r="H134">
        <f t="shared" si="62"/>
        <v>134</v>
      </c>
      <c r="I134">
        <f t="shared" si="81"/>
        <v>593.432079043125</v>
      </c>
      <c r="J134">
        <f t="shared" si="82"/>
        <v>0.6478573662225681</v>
      </c>
      <c r="K134">
        <f t="shared" si="83"/>
        <v>90.51952113137602</v>
      </c>
      <c r="L134">
        <f t="shared" si="63"/>
        <v>134</v>
      </c>
      <c r="M134">
        <f t="shared" si="84"/>
        <v>7.295957016404768E-05</v>
      </c>
      <c r="N134">
        <f t="shared" si="85"/>
        <v>0.6103295903464383</v>
      </c>
      <c r="O134">
        <f t="shared" si="86"/>
        <v>0.42030412908797293</v>
      </c>
      <c r="P134">
        <f t="shared" si="87"/>
        <v>0.9999367614640303</v>
      </c>
      <c r="Q134">
        <f t="shared" si="88"/>
        <v>1.6672265534115596E-05</v>
      </c>
      <c r="R134">
        <f t="shared" si="89"/>
        <v>6.443698038419002E-06</v>
      </c>
      <c r="S134">
        <f t="shared" si="64"/>
        <v>99.9999398535259</v>
      </c>
      <c r="T134">
        <f t="shared" si="90"/>
        <v>1.6672265534097937E-05</v>
      </c>
      <c r="U134">
        <f t="shared" si="91"/>
        <v>0.9194951448322891</v>
      </c>
      <c r="V134">
        <f t="shared" si="92"/>
        <v>0.002379079081696901</v>
      </c>
      <c r="W134">
        <f t="shared" si="93"/>
        <v>0.00021627991651790011</v>
      </c>
      <c r="Y134">
        <f>MIN(Y133+($Q$151-SUM($Q$52:$Q134))*(1/M134-1/M133)*$Y$51/$Q$151,1)</f>
        <v>0.001064397179153075</v>
      </c>
      <c r="Z134">
        <f t="shared" si="94"/>
        <v>90.51952113137602</v>
      </c>
      <c r="AA134">
        <f t="shared" si="95"/>
        <v>0.09634872295052381</v>
      </c>
      <c r="AB134">
        <f t="shared" si="96"/>
        <v>45.307934927163274</v>
      </c>
      <c r="AD134">
        <f t="shared" si="97"/>
        <v>53.94837082210226</v>
      </c>
      <c r="AE134">
        <f t="shared" si="98"/>
        <v>1246.020099963366</v>
      </c>
      <c r="AF134">
        <f t="shared" si="99"/>
        <v>90.51952113137602</v>
      </c>
      <c r="AG134">
        <f t="shared" si="65"/>
        <v>65.82535102660306</v>
      </c>
      <c r="AH134">
        <f t="shared" si="100"/>
        <v>78.17243607898953</v>
      </c>
      <c r="AJ134">
        <f t="shared" si="66"/>
        <v>53.94837082210226</v>
      </c>
      <c r="AK134">
        <f t="shared" si="67"/>
        <v>52.43072312547197</v>
      </c>
      <c r="AL134">
        <f t="shared" si="68"/>
        <v>65.47805730581958</v>
      </c>
      <c r="AM134">
        <f t="shared" si="69"/>
        <v>103</v>
      </c>
      <c r="AN134">
        <f t="shared" si="70"/>
        <v>56.470080892121636</v>
      </c>
      <c r="AO134">
        <f t="shared" si="71"/>
        <v>66.40241121975508</v>
      </c>
      <c r="AP134">
        <f t="shared" si="72"/>
        <v>52.43072312547197</v>
      </c>
      <c r="AQ134">
        <f t="shared" si="73"/>
        <v>65.47805730581958</v>
      </c>
      <c r="AR134">
        <f t="shared" si="74"/>
        <v>65.82535102660306</v>
      </c>
      <c r="AT134">
        <f t="shared" si="75"/>
        <v>593.432079043125</v>
      </c>
      <c r="AU134">
        <f t="shared" si="76"/>
        <v>297.0318632370387</v>
      </c>
      <c r="AV134">
        <f t="shared" si="77"/>
        <v>323.6902249326136</v>
      </c>
    </row>
    <row r="135" spans="2:48" ht="12.75">
      <c r="B135">
        <f t="shared" si="78"/>
        <v>0.6156043203260595</v>
      </c>
      <c r="C135">
        <f t="shared" si="21"/>
        <v>0.42999150368190125</v>
      </c>
      <c r="D135">
        <f t="shared" si="22"/>
        <v>0.023545886769012817</v>
      </c>
      <c r="E135">
        <f t="shared" si="79"/>
        <v>0.9999452440401967</v>
      </c>
      <c r="F135">
        <f t="shared" si="80"/>
        <v>5.475595980330983E-05</v>
      </c>
      <c r="G135">
        <f t="shared" si="20"/>
        <v>0.0015327209152340062</v>
      </c>
      <c r="H135">
        <f t="shared" si="62"/>
        <v>135</v>
      </c>
      <c r="I135">
        <f t="shared" si="81"/>
        <v>652.4344974096776</v>
      </c>
      <c r="J135">
        <f t="shared" si="82"/>
        <v>0.6513289974405164</v>
      </c>
      <c r="K135">
        <f t="shared" si="83"/>
        <v>91.15072680736664</v>
      </c>
      <c r="L135">
        <f t="shared" si="63"/>
        <v>135</v>
      </c>
      <c r="M135">
        <f t="shared" si="84"/>
        <v>6.636152683593726E-05</v>
      </c>
      <c r="N135">
        <f t="shared" si="85"/>
        <v>0.6156043203260595</v>
      </c>
      <c r="O135">
        <f t="shared" si="86"/>
        <v>0.42999150368190125</v>
      </c>
      <c r="P135">
        <f t="shared" si="87"/>
        <v>0.9999452440401967</v>
      </c>
      <c r="Q135">
        <f t="shared" si="88"/>
        <v>1.534374979370754E-05</v>
      </c>
      <c r="R135">
        <f t="shared" si="89"/>
        <v>5.930237270117348E-06</v>
      </c>
      <c r="S135">
        <f t="shared" si="64"/>
        <v>99.99994629722394</v>
      </c>
      <c r="T135">
        <f t="shared" si="90"/>
        <v>1.534374979369944E-05</v>
      </c>
      <c r="U135">
        <f t="shared" si="91"/>
        <v>0.8987872578605327</v>
      </c>
      <c r="V135">
        <f t="shared" si="92"/>
        <v>0.0023255000051813474</v>
      </c>
      <c r="W135">
        <f t="shared" si="93"/>
        <v>0.00021140909138012248</v>
      </c>
      <c r="Y135">
        <f>MIN(Y134+($Q$151-SUM($Q$52:$Q135))*(1/M135-1/M134)*$Y$51/$Q$151,1)</f>
        <v>0.0010647163025927409</v>
      </c>
      <c r="Z135">
        <f t="shared" si="94"/>
        <v>91.15072680736664</v>
      </c>
      <c r="AA135">
        <f t="shared" si="95"/>
        <v>0.09704966482498044</v>
      </c>
      <c r="AB135">
        <f t="shared" si="96"/>
        <v>45.62388823609581</v>
      </c>
      <c r="AD135">
        <f t="shared" si="97"/>
        <v>59.31222703724342</v>
      </c>
      <c r="AE135">
        <f t="shared" si="98"/>
        <v>1369.9065594714468</v>
      </c>
      <c r="AF135">
        <f t="shared" si="99"/>
        <v>91.15072680736664</v>
      </c>
      <c r="AG135">
        <f t="shared" si="65"/>
        <v>67.00452572279129</v>
      </c>
      <c r="AH135">
        <f t="shared" si="100"/>
        <v>79.07762626507896</v>
      </c>
      <c r="AJ135">
        <f t="shared" si="66"/>
        <v>59.31222703724342</v>
      </c>
      <c r="AK135">
        <f t="shared" si="67"/>
        <v>56.470080892121636</v>
      </c>
      <c r="AL135">
        <f t="shared" si="68"/>
        <v>66.40241121975508</v>
      </c>
      <c r="AM135">
        <f t="shared" si="69"/>
        <v>104</v>
      </c>
      <c r="AN135">
        <f t="shared" si="70"/>
        <v>60.79025865300252</v>
      </c>
      <c r="AO135">
        <f t="shared" si="71"/>
        <v>67.31764975876744</v>
      </c>
      <c r="AP135">
        <f t="shared" si="72"/>
        <v>56.470080892121636</v>
      </c>
      <c r="AQ135">
        <f t="shared" si="73"/>
        <v>66.40241121975508</v>
      </c>
      <c r="AR135">
        <f t="shared" si="74"/>
        <v>67.00452572279129</v>
      </c>
      <c r="AT135">
        <f t="shared" si="75"/>
        <v>652.4344974096776</v>
      </c>
      <c r="AU135">
        <f t="shared" si="76"/>
        <v>326.56457752772184</v>
      </c>
      <c r="AV135">
        <f t="shared" si="77"/>
        <v>355.8733622234605</v>
      </c>
    </row>
    <row r="136" spans="2:48" ht="12.75">
      <c r="B136">
        <f t="shared" si="78"/>
        <v>0.6208790503056807</v>
      </c>
      <c r="C136">
        <f t="shared" si="21"/>
        <v>0.4397892496200591</v>
      </c>
      <c r="D136">
        <f t="shared" si="22"/>
        <v>0.02069462704307772</v>
      </c>
      <c r="E136">
        <f t="shared" si="79"/>
        <v>0.9999529464321719</v>
      </c>
      <c r="F136">
        <f t="shared" si="80"/>
        <v>4.7053567828081455E-05</v>
      </c>
      <c r="G136">
        <f t="shared" si="20"/>
        <v>0.0013891973575418032</v>
      </c>
      <c r="H136">
        <f t="shared" si="62"/>
        <v>136</v>
      </c>
      <c r="I136">
        <f t="shared" si="81"/>
        <v>719.8401253580763</v>
      </c>
      <c r="J136">
        <f t="shared" si="82"/>
        <v>0.6547500964695916</v>
      </c>
      <c r="K136">
        <f t="shared" si="83"/>
        <v>91.77274481265303</v>
      </c>
      <c r="L136">
        <f t="shared" si="63"/>
        <v>136</v>
      </c>
      <c r="M136">
        <f t="shared" si="84"/>
        <v>6.0147452029026845E-05</v>
      </c>
      <c r="N136">
        <f t="shared" si="85"/>
        <v>0.6208790503056807</v>
      </c>
      <c r="O136">
        <f t="shared" si="86"/>
        <v>0.4397892496200591</v>
      </c>
      <c r="P136">
        <f t="shared" si="87"/>
        <v>0.9999529464321719</v>
      </c>
      <c r="Q136">
        <f t="shared" si="88"/>
        <v>1.4129000237928014E-05</v>
      </c>
      <c r="R136">
        <f t="shared" si="89"/>
        <v>5.460746227419528E-06</v>
      </c>
      <c r="S136">
        <f t="shared" si="64"/>
        <v>99.99995222746121</v>
      </c>
      <c r="T136">
        <f t="shared" si="90"/>
        <v>1.4129000237940323E-05</v>
      </c>
      <c r="U136">
        <f t="shared" si="91"/>
        <v>0.8787705969272948</v>
      </c>
      <c r="V136">
        <f t="shared" si="92"/>
        <v>0.0022737093898862856</v>
      </c>
      <c r="W136">
        <f t="shared" si="93"/>
        <v>0.00020670085362602597</v>
      </c>
      <c r="Y136">
        <f>MIN(Y135+($Q$151-SUM($Q$52:$Q136))*(1/M136-1/M135)*$Y$51/$Q$151,1)</f>
        <v>0.0010650407173441064</v>
      </c>
      <c r="Z136">
        <f t="shared" si="94"/>
        <v>91.77274481265303</v>
      </c>
      <c r="AA136">
        <f t="shared" si="95"/>
        <v>0.0977417099679056</v>
      </c>
      <c r="AB136">
        <f t="shared" si="96"/>
        <v>45.93524326131047</v>
      </c>
      <c r="AD136">
        <f t="shared" si="97"/>
        <v>65.44001139618875</v>
      </c>
      <c r="AE136">
        <f t="shared" si="98"/>
        <v>1511.4371073477669</v>
      </c>
      <c r="AF136">
        <f t="shared" si="99"/>
        <v>91.77274481265303</v>
      </c>
      <c r="AG136">
        <f t="shared" si="65"/>
        <v>68.22892989190603</v>
      </c>
      <c r="AH136">
        <f t="shared" si="100"/>
        <v>80.00083735227953</v>
      </c>
      <c r="AJ136">
        <f t="shared" si="66"/>
        <v>65.44001139618875</v>
      </c>
      <c r="AK136">
        <f t="shared" si="67"/>
        <v>65.4115567827913</v>
      </c>
      <c r="AL136">
        <f t="shared" si="68"/>
        <v>68.22376789976326</v>
      </c>
      <c r="AM136">
        <f t="shared" si="69"/>
        <v>106</v>
      </c>
      <c r="AN136">
        <f t="shared" si="70"/>
        <v>70.35608013823376</v>
      </c>
      <c r="AO136">
        <f t="shared" si="71"/>
        <v>69.12076095864124</v>
      </c>
      <c r="AP136">
        <f t="shared" si="72"/>
        <v>65.4115567827913</v>
      </c>
      <c r="AQ136">
        <f t="shared" si="73"/>
        <v>68.22376789976326</v>
      </c>
      <c r="AR136">
        <f t="shared" si="74"/>
        <v>68.22892989190603</v>
      </c>
      <c r="AT136">
        <f t="shared" si="75"/>
        <v>719.8401253580763</v>
      </c>
      <c r="AU136">
        <f t="shared" si="76"/>
        <v>360.30339220078037</v>
      </c>
      <c r="AV136">
        <f t="shared" si="77"/>
        <v>392.64006837713254</v>
      </c>
    </row>
    <row r="137" spans="2:48" ht="12.75">
      <c r="B137">
        <f t="shared" si="78"/>
        <v>0.6261537802853019</v>
      </c>
      <c r="C137">
        <f t="shared" si="21"/>
        <v>0.44969736690244677</v>
      </c>
      <c r="D137">
        <f t="shared" si="22"/>
        <v>0.01802731955752553</v>
      </c>
      <c r="E137">
        <f t="shared" si="79"/>
        <v>0.9999599139371497</v>
      </c>
      <c r="F137">
        <f t="shared" si="80"/>
        <v>4.0086062850330784E-05</v>
      </c>
      <c r="G137">
        <f t="shared" si="20"/>
        <v>0.0012539874035248047</v>
      </c>
      <c r="H137">
        <f t="shared" si="62"/>
        <v>137</v>
      </c>
      <c r="I137">
        <f t="shared" si="81"/>
        <v>797.4561763452509</v>
      </c>
      <c r="J137">
        <f t="shared" si="82"/>
        <v>0.658120658690662</v>
      </c>
      <c r="K137">
        <f t="shared" si="83"/>
        <v>92.38557430739311</v>
      </c>
      <c r="L137">
        <f t="shared" si="63"/>
        <v>137</v>
      </c>
      <c r="M137">
        <f t="shared" si="84"/>
        <v>5.4293327574402963E-05</v>
      </c>
      <c r="N137">
        <f t="shared" si="85"/>
        <v>0.6261537802853019</v>
      </c>
      <c r="O137">
        <f t="shared" si="86"/>
        <v>0.44969736690244677</v>
      </c>
      <c r="P137">
        <f t="shared" si="87"/>
        <v>0.9999599139371497</v>
      </c>
      <c r="Q137">
        <f t="shared" si="88"/>
        <v>1.301739840316421E-05</v>
      </c>
      <c r="R137">
        <f t="shared" si="89"/>
        <v>5.031120958585273E-06</v>
      </c>
      <c r="S137">
        <f t="shared" si="64"/>
        <v>99.99995768820743</v>
      </c>
      <c r="T137">
        <f t="shared" si="90"/>
        <v>1.3017398403177943E-05</v>
      </c>
      <c r="U137">
        <f t="shared" si="91"/>
        <v>0.8594147592150079</v>
      </c>
      <c r="V137">
        <f t="shared" si="92"/>
        <v>0.0022236285723106573</v>
      </c>
      <c r="W137">
        <f t="shared" si="93"/>
        <v>0.00020214805202824158</v>
      </c>
      <c r="Y137">
        <f>MIN(Y136+($Q$151-SUM($Q$52:$Q137))*(1/M137-1/M136)*$Y$51/$Q$151,1)</f>
        <v>0.0010653716698121045</v>
      </c>
      <c r="Z137">
        <f t="shared" si="94"/>
        <v>92.38557430739311</v>
      </c>
      <c r="AA137">
        <f t="shared" si="95"/>
        <v>0.09842497356641766</v>
      </c>
      <c r="AB137">
        <f t="shared" si="96"/>
        <v>46.24199964047977</v>
      </c>
      <c r="AD137">
        <f t="shared" si="97"/>
        <v>72.49601603138643</v>
      </c>
      <c r="AE137">
        <f t="shared" si="98"/>
        <v>1674.4063215596816</v>
      </c>
      <c r="AF137">
        <f t="shared" si="99"/>
        <v>92.38557430739311</v>
      </c>
      <c r="AG137">
        <f t="shared" si="65"/>
        <v>69.47979731363394</v>
      </c>
      <c r="AH137">
        <f t="shared" si="100"/>
        <v>80.93268581051353</v>
      </c>
      <c r="AJ137">
        <f t="shared" si="66"/>
        <v>72.49601603138643</v>
      </c>
      <c r="AK137">
        <f t="shared" si="67"/>
        <v>70.35608013823376</v>
      </c>
      <c r="AL137">
        <f t="shared" si="68"/>
        <v>69.12076095864124</v>
      </c>
      <c r="AM137">
        <f t="shared" si="69"/>
        <v>107</v>
      </c>
      <c r="AN137">
        <f t="shared" si="70"/>
        <v>75.64794311255913</v>
      </c>
      <c r="AO137">
        <f t="shared" si="71"/>
        <v>70.00862456217352</v>
      </c>
      <c r="AP137">
        <f t="shared" si="72"/>
        <v>70.35608013823376</v>
      </c>
      <c r="AQ137">
        <f t="shared" si="73"/>
        <v>69.12076095864124</v>
      </c>
      <c r="AR137">
        <f t="shared" si="74"/>
        <v>69.47979731363394</v>
      </c>
      <c r="AT137">
        <f t="shared" si="75"/>
        <v>797.4561763452509</v>
      </c>
      <c r="AU137">
        <f t="shared" si="76"/>
        <v>399.1528817817229</v>
      </c>
      <c r="AV137">
        <f t="shared" si="77"/>
        <v>434.9760961883187</v>
      </c>
    </row>
    <row r="138" spans="2:48" ht="12.75">
      <c r="B138">
        <f t="shared" si="78"/>
        <v>0.6314285102649231</v>
      </c>
      <c r="C138">
        <f t="shared" si="21"/>
        <v>0.45971585552906413</v>
      </c>
      <c r="D138">
        <f t="shared" si="22"/>
        <v>0.015543964312356237</v>
      </c>
      <c r="E138">
        <f t="shared" si="79"/>
        <v>0.9999661890305307</v>
      </c>
      <c r="F138">
        <f t="shared" si="80"/>
        <v>3.381096946930562E-05</v>
      </c>
      <c r="G138">
        <f t="shared" si="20"/>
        <v>0.0011265753232861235</v>
      </c>
      <c r="H138">
        <f t="shared" si="62"/>
        <v>138</v>
      </c>
      <c r="I138">
        <f t="shared" si="81"/>
        <v>887.6459295088107</v>
      </c>
      <c r="J138">
        <f t="shared" si="82"/>
        <v>0.6614406796870989</v>
      </c>
      <c r="K138">
        <f t="shared" si="83"/>
        <v>92.98921448856343</v>
      </c>
      <c r="L138">
        <f t="shared" si="63"/>
        <v>138</v>
      </c>
      <c r="M138">
        <f t="shared" si="84"/>
        <v>4.8776824147103584E-05</v>
      </c>
      <c r="N138">
        <f t="shared" si="85"/>
        <v>0.6314285102649231</v>
      </c>
      <c r="O138">
        <f t="shared" si="86"/>
        <v>0.45971585552906413</v>
      </c>
      <c r="P138">
        <f t="shared" si="87"/>
        <v>0.9999661890305307</v>
      </c>
      <c r="Q138">
        <f t="shared" si="88"/>
        <v>1.1999405377528183E-05</v>
      </c>
      <c r="R138">
        <f t="shared" si="89"/>
        <v>4.637674750030567E-06</v>
      </c>
      <c r="S138">
        <f t="shared" si="64"/>
        <v>99.9999627193284</v>
      </c>
      <c r="T138">
        <f t="shared" si="90"/>
        <v>1.1999405377524678E-05</v>
      </c>
      <c r="U138">
        <f t="shared" si="91"/>
        <v>0.8406909940597924</v>
      </c>
      <c r="V138">
        <f t="shared" si="92"/>
        <v>0.0021751831636951467</v>
      </c>
      <c r="W138">
        <f t="shared" si="93"/>
        <v>0.00019774392397228606</v>
      </c>
      <c r="Y138">
        <f>MIN(Y137+($Q$151-SUM($Q$52:$Q138))*(1/M138-1/M137)*$Y$51/$Q$151,1)</f>
        <v>0.0010657106021050521</v>
      </c>
      <c r="Z138">
        <f t="shared" si="94"/>
        <v>92.98921448856343</v>
      </c>
      <c r="AA138">
        <f t="shared" si="95"/>
        <v>0.09909959176188277</v>
      </c>
      <c r="AB138">
        <f t="shared" si="96"/>
        <v>46.54415704016266</v>
      </c>
      <c r="AD138">
        <f t="shared" si="97"/>
        <v>80.69508450080096</v>
      </c>
      <c r="AE138">
        <f t="shared" si="98"/>
        <v>1863.7763425294504</v>
      </c>
      <c r="AF138">
        <f t="shared" si="99"/>
        <v>92.98921448856343</v>
      </c>
      <c r="AG138">
        <f t="shared" si="65"/>
        <v>70.79143768370261</v>
      </c>
      <c r="AH138">
        <f t="shared" si="100"/>
        <v>81.89032608613303</v>
      </c>
      <c r="AJ138">
        <f t="shared" si="66"/>
        <v>80.69508450080096</v>
      </c>
      <c r="AK138">
        <f t="shared" si="67"/>
        <v>75.64794311255913</v>
      </c>
      <c r="AL138">
        <f t="shared" si="68"/>
        <v>70.00862456217352</v>
      </c>
      <c r="AM138">
        <f t="shared" si="69"/>
        <v>108</v>
      </c>
      <c r="AN138">
        <f t="shared" si="70"/>
        <v>81.31350330217445</v>
      </c>
      <c r="AO138">
        <f t="shared" si="71"/>
        <v>70.88735462263428</v>
      </c>
      <c r="AP138">
        <f t="shared" si="72"/>
        <v>75.64794311255913</v>
      </c>
      <c r="AQ138">
        <f t="shared" si="73"/>
        <v>70.00862456217352</v>
      </c>
      <c r="AR138">
        <f t="shared" si="74"/>
        <v>70.79143768370261</v>
      </c>
      <c r="AT138">
        <f t="shared" si="75"/>
        <v>887.6459295088107</v>
      </c>
      <c r="AU138">
        <f t="shared" si="76"/>
        <v>444.2959515934018</v>
      </c>
      <c r="AV138">
        <f t="shared" si="77"/>
        <v>484.1705070048058</v>
      </c>
    </row>
    <row r="139" spans="2:48" ht="12.75">
      <c r="B139">
        <f t="shared" si="78"/>
        <v>0.6367032402445443</v>
      </c>
      <c r="C139">
        <f t="shared" si="21"/>
        <v>0.46984471549991125</v>
      </c>
      <c r="D139">
        <f t="shared" si="22"/>
        <v>0.013244561307569859</v>
      </c>
      <c r="E139">
        <f t="shared" si="79"/>
        <v>0.9999718115634226</v>
      </c>
      <c r="F139">
        <f t="shared" si="80"/>
        <v>2.8188436577369913E-05</v>
      </c>
      <c r="G139">
        <f t="shared" si="20"/>
        <v>0.0010064813132103733</v>
      </c>
      <c r="H139">
        <f t="shared" si="62"/>
        <v>139</v>
      </c>
      <c r="I139">
        <f t="shared" si="81"/>
        <v>993.5604237005655</v>
      </c>
      <c r="J139">
        <f t="shared" si="82"/>
        <v>0.6647101552338125</v>
      </c>
      <c r="K139">
        <f t="shared" si="83"/>
        <v>93.58366458796591</v>
      </c>
      <c r="L139">
        <f t="shared" si="63"/>
        <v>139</v>
      </c>
      <c r="M139">
        <f t="shared" si="84"/>
        <v>4.3577167906188735E-05</v>
      </c>
      <c r="N139">
        <f t="shared" si="85"/>
        <v>0.6367032402445443</v>
      </c>
      <c r="O139">
        <f t="shared" si="86"/>
        <v>0.46984471549991125</v>
      </c>
      <c r="P139">
        <f t="shared" si="87"/>
        <v>0.9999718115634226</v>
      </c>
      <c r="Q139">
        <f t="shared" si="88"/>
        <v>1.1066442803772814E-05</v>
      </c>
      <c r="R139">
        <f t="shared" si="89"/>
        <v>4.277092134901008E-06</v>
      </c>
      <c r="S139">
        <f t="shared" si="64"/>
        <v>99.99996735700314</v>
      </c>
      <c r="T139">
        <f t="shared" si="90"/>
        <v>1.1066442803762965E-05</v>
      </c>
      <c r="U139">
        <f t="shared" si="91"/>
        <v>0.8225720964485296</v>
      </c>
      <c r="V139">
        <f t="shared" si="92"/>
        <v>0.002128302774459132</v>
      </c>
      <c r="W139">
        <f t="shared" si="93"/>
        <v>0.00019348207040537565</v>
      </c>
      <c r="Y139">
        <f>MIN(Y138+($Q$151-SUM($Q$52:$Q139))*(1/M139-1/M138)*$Y$51/$Q$151,1)</f>
        <v>0.001066059204096794</v>
      </c>
      <c r="Z139">
        <f t="shared" si="94"/>
        <v>93.58366458796591</v>
      </c>
      <c r="AA139">
        <f t="shared" si="95"/>
        <v>0.09976572698710827</v>
      </c>
      <c r="AB139">
        <f t="shared" si="96"/>
        <v>46.84171515747651</v>
      </c>
      <c r="AD139">
        <f t="shared" si="97"/>
        <v>90.32367488186958</v>
      </c>
      <c r="AE139">
        <f t="shared" si="98"/>
        <v>2086.163357490246</v>
      </c>
      <c r="AF139">
        <f t="shared" si="99"/>
        <v>93.58366458796591</v>
      </c>
      <c r="AG139">
        <f t="shared" si="65"/>
        <v>72.14626491998033</v>
      </c>
      <c r="AH139">
        <f t="shared" si="100"/>
        <v>82.86496475397311</v>
      </c>
      <c r="AJ139">
        <f t="shared" si="66"/>
        <v>90.32367488186958</v>
      </c>
      <c r="AK139">
        <f t="shared" si="67"/>
        <v>87.38162855434896</v>
      </c>
      <c r="AL139">
        <f t="shared" si="68"/>
        <v>71.75694731487305</v>
      </c>
      <c r="AM139">
        <f t="shared" si="69"/>
        <v>110</v>
      </c>
      <c r="AN139">
        <f t="shared" si="70"/>
        <v>93.88400309507776</v>
      </c>
      <c r="AO139">
        <f t="shared" si="71"/>
        <v>72.61739905556351</v>
      </c>
      <c r="AP139">
        <f t="shared" si="72"/>
        <v>87.38162855434896</v>
      </c>
      <c r="AQ139">
        <f t="shared" si="73"/>
        <v>71.75694731487305</v>
      </c>
      <c r="AR139">
        <f t="shared" si="74"/>
        <v>72.14626491998033</v>
      </c>
      <c r="AT139">
        <f t="shared" si="75"/>
        <v>993.5604237005655</v>
      </c>
      <c r="AU139">
        <f t="shared" si="76"/>
        <v>497.3098089675389</v>
      </c>
      <c r="AV139">
        <f t="shared" si="77"/>
        <v>541.9420492912175</v>
      </c>
    </row>
    <row r="140" spans="2:48" ht="12.75">
      <c r="B140">
        <f t="shared" si="78"/>
        <v>0.6419779702241655</v>
      </c>
      <c r="C140">
        <f t="shared" si="21"/>
        <v>0.48008394681498817</v>
      </c>
      <c r="D140">
        <f t="shared" si="22"/>
        <v>0.011129110543166383</v>
      </c>
      <c r="E140">
        <f t="shared" si="79"/>
        <v>0.999976818944619</v>
      </c>
      <c r="F140">
        <f t="shared" si="80"/>
        <v>2.3181055381016336E-05</v>
      </c>
      <c r="G140">
        <f t="shared" si="20"/>
        <v>0.0008932586864964666</v>
      </c>
      <c r="H140">
        <f t="shared" si="62"/>
        <v>140</v>
      </c>
      <c r="I140">
        <f t="shared" si="81"/>
        <v>1119.4965300837919</v>
      </c>
      <c r="J140">
        <f t="shared" si="82"/>
        <v>0.6679290812868934</v>
      </c>
      <c r="K140">
        <f t="shared" si="83"/>
        <v>94.16892387034427</v>
      </c>
      <c r="L140">
        <f t="shared" si="63"/>
        <v>140</v>
      </c>
      <c r="M140">
        <f t="shared" si="84"/>
        <v>3.867501885450499E-05</v>
      </c>
      <c r="N140">
        <f t="shared" si="85"/>
        <v>0.6419779702241655</v>
      </c>
      <c r="O140">
        <f t="shared" si="86"/>
        <v>0.48008394681498817</v>
      </c>
      <c r="P140">
        <f t="shared" si="87"/>
        <v>0.999976818944619</v>
      </c>
      <c r="Q140">
        <f t="shared" si="88"/>
        <v>1.0210788024087395E-05</v>
      </c>
      <c r="R140">
        <f t="shared" si="89"/>
        <v>3.946388367369198E-06</v>
      </c>
      <c r="S140">
        <f t="shared" si="64"/>
        <v>99.99997163409527</v>
      </c>
      <c r="T140">
        <f t="shared" si="90"/>
        <v>1.0210788024102627E-05</v>
      </c>
      <c r="U140">
        <f t="shared" si="91"/>
        <v>0.8050323084349567</v>
      </c>
      <c r="V140">
        <f t="shared" si="92"/>
        <v>0.00208292075912712</v>
      </c>
      <c r="W140">
        <f t="shared" si="93"/>
        <v>0.00018935643264792</v>
      </c>
      <c r="Y140">
        <f>MIN(Y139+($Q$151-SUM($Q$52:$Q140))*(1/M140-1/M139)*$Y$51/$Q$151,1)</f>
        <v>0.0010664194815155155</v>
      </c>
      <c r="Z140">
        <f t="shared" si="94"/>
        <v>94.16892387034427</v>
      </c>
      <c r="AA140">
        <f t="shared" si="95"/>
        <v>0.10042357496868659</v>
      </c>
      <c r="AB140">
        <f t="shared" si="96"/>
        <v>47.13467372265648</v>
      </c>
      <c r="AD140">
        <f t="shared" si="97"/>
        <v>101.77241182579925</v>
      </c>
      <c r="AE140">
        <f t="shared" si="98"/>
        <v>2350.589439945458</v>
      </c>
      <c r="AF140">
        <f t="shared" si="99"/>
        <v>94.16892387034427</v>
      </c>
      <c r="AG140">
        <f t="shared" si="65"/>
        <v>73.5719559883241</v>
      </c>
      <c r="AH140">
        <f t="shared" si="100"/>
        <v>83.8704399293342</v>
      </c>
      <c r="AJ140">
        <f t="shared" si="66"/>
        <v>101.77241182579925</v>
      </c>
      <c r="AK140">
        <f t="shared" si="67"/>
        <v>100.855479576153</v>
      </c>
      <c r="AL140">
        <f t="shared" si="68"/>
        <v>73.46870648440488</v>
      </c>
      <c r="AM140">
        <f t="shared" si="69"/>
        <v>112</v>
      </c>
      <c r="AN140">
        <f t="shared" si="70"/>
        <v>108.334485283348</v>
      </c>
      <c r="AO140">
        <f t="shared" si="71"/>
        <v>74.31086644701382</v>
      </c>
      <c r="AP140">
        <f t="shared" si="72"/>
        <v>100.855479576153</v>
      </c>
      <c r="AQ140">
        <f t="shared" si="73"/>
        <v>73.46870648440488</v>
      </c>
      <c r="AR140">
        <f t="shared" si="74"/>
        <v>73.5719559883241</v>
      </c>
      <c r="AT140">
        <f t="shared" si="75"/>
        <v>1119.4965300837919</v>
      </c>
      <c r="AU140">
        <f t="shared" si="76"/>
        <v>560.3451914964811</v>
      </c>
      <c r="AV140">
        <f t="shared" si="77"/>
        <v>610.6344709547956</v>
      </c>
    </row>
    <row r="141" spans="2:48" ht="12.75">
      <c r="B141">
        <f t="shared" si="78"/>
        <v>0.6472527002037867</v>
      </c>
      <c r="C141">
        <f t="shared" si="21"/>
        <v>0.4904335494742948</v>
      </c>
      <c r="D141">
        <f t="shared" si="22"/>
        <v>0.009197612019145814</v>
      </c>
      <c r="E141">
        <f t="shared" si="79"/>
        <v>0.9999812463084147</v>
      </c>
      <c r="F141">
        <f t="shared" si="80"/>
        <v>1.8753691585327026E-05</v>
      </c>
      <c r="G141">
        <f t="shared" si="20"/>
        <v>0.0007864913081627273</v>
      </c>
      <c r="H141">
        <f t="shared" si="62"/>
        <v>141</v>
      </c>
      <c r="I141">
        <f t="shared" si="81"/>
        <v>1271.469868288865</v>
      </c>
      <c r="J141">
        <f t="shared" si="82"/>
        <v>0.6710974539737125</v>
      </c>
      <c r="K141">
        <f t="shared" si="83"/>
        <v>94.74499163158409</v>
      </c>
      <c r="L141">
        <f t="shared" si="63"/>
        <v>141</v>
      </c>
      <c r="M141">
        <f t="shared" si="84"/>
        <v>3.405235978325759E-05</v>
      </c>
      <c r="N141">
        <f t="shared" si="85"/>
        <v>0.6472527002037867</v>
      </c>
      <c r="O141">
        <f t="shared" si="86"/>
        <v>0.4904335494742948</v>
      </c>
      <c r="P141">
        <f t="shared" si="87"/>
        <v>0.9999812463084147</v>
      </c>
      <c r="Q141">
        <f t="shared" si="88"/>
        <v>9.425481564790791E-06</v>
      </c>
      <c r="R141">
        <f t="shared" si="89"/>
        <v>3.642873666204397E-06</v>
      </c>
      <c r="S141">
        <f t="shared" si="64"/>
        <v>99.99997558048364</v>
      </c>
      <c r="T141">
        <f t="shared" si="90"/>
        <v>9.425481564761545E-06</v>
      </c>
      <c r="U141">
        <f t="shared" si="91"/>
        <v>0.7880472278093793</v>
      </c>
      <c r="V141">
        <f t="shared" si="92"/>
        <v>0.00203897398002301</v>
      </c>
      <c r="W141">
        <f t="shared" si="93"/>
        <v>0.00018536127091118274</v>
      </c>
      <c r="Y141">
        <f>MIN(Y140+($Q$151-SUM($Q$52:$Q141))*(1/M141-1/M140)*$Y$51/$Q$151,1)</f>
        <v>0.001066793845266692</v>
      </c>
      <c r="Z141">
        <f t="shared" si="94"/>
        <v>94.74499163158409</v>
      </c>
      <c r="AA141">
        <f t="shared" si="95"/>
        <v>0.10107337394241815</v>
      </c>
      <c r="AB141">
        <f t="shared" si="96"/>
        <v>47.42303250276325</v>
      </c>
      <c r="AD141">
        <f t="shared" si="97"/>
        <v>115.58816984444226</v>
      </c>
      <c r="AE141">
        <f t="shared" si="98"/>
        <v>2669.685492803582</v>
      </c>
      <c r="AF141">
        <f t="shared" si="99"/>
        <v>94.74499163158409</v>
      </c>
      <c r="AG141">
        <f t="shared" si="65"/>
        <v>75.06343625225728</v>
      </c>
      <c r="AH141">
        <f t="shared" si="100"/>
        <v>84.90421394192069</v>
      </c>
      <c r="AJ141">
        <f t="shared" si="66"/>
        <v>115.58816984444226</v>
      </c>
      <c r="AK141">
        <f t="shared" si="67"/>
        <v>108.334485283348</v>
      </c>
      <c r="AL141">
        <f t="shared" si="68"/>
        <v>74.31086644701382</v>
      </c>
      <c r="AM141">
        <f t="shared" si="69"/>
        <v>113</v>
      </c>
      <c r="AN141">
        <f t="shared" si="70"/>
        <v>116.36349248275918</v>
      </c>
      <c r="AO141">
        <f t="shared" si="71"/>
        <v>75.14387597940623</v>
      </c>
      <c r="AP141">
        <f t="shared" si="72"/>
        <v>108.334485283348</v>
      </c>
      <c r="AQ141">
        <f t="shared" si="73"/>
        <v>74.31086644701382</v>
      </c>
      <c r="AR141">
        <f t="shared" si="74"/>
        <v>75.06343625225728</v>
      </c>
      <c r="AT141">
        <f t="shared" si="75"/>
        <v>1271.469868288865</v>
      </c>
      <c r="AU141">
        <f t="shared" si="76"/>
        <v>636.4131322593988</v>
      </c>
      <c r="AV141">
        <f t="shared" si="77"/>
        <v>693.5290190666536</v>
      </c>
    </row>
    <row r="142" spans="2:48" ht="12.75">
      <c r="B142">
        <f t="shared" si="78"/>
        <v>0.6525274301834079</v>
      </c>
      <c r="C142">
        <f t="shared" si="21"/>
        <v>0.5008935234778311</v>
      </c>
      <c r="D142">
        <f t="shared" si="22"/>
        <v>0.007450065735508153</v>
      </c>
      <c r="E142">
        <f t="shared" si="79"/>
        <v>0.9999851266694835</v>
      </c>
      <c r="F142">
        <f t="shared" si="80"/>
        <v>1.4873330516529393E-05</v>
      </c>
      <c r="G142">
        <f t="shared" si="20"/>
        <v>0.0006857912510838764</v>
      </c>
      <c r="H142">
        <f t="shared" si="62"/>
        <v>142</v>
      </c>
      <c r="I142">
        <f t="shared" si="81"/>
        <v>1458.1696666726564</v>
      </c>
      <c r="J142">
        <f t="shared" si="82"/>
        <v>0.6742152695850078</v>
      </c>
      <c r="K142">
        <f t="shared" si="83"/>
        <v>95.31186719727415</v>
      </c>
      <c r="L142">
        <f t="shared" si="63"/>
        <v>142</v>
      </c>
      <c r="M142">
        <f t="shared" si="84"/>
        <v>2.969239478649996E-05</v>
      </c>
      <c r="N142">
        <f t="shared" si="85"/>
        <v>0.6525274301834079</v>
      </c>
      <c r="O142">
        <f t="shared" si="86"/>
        <v>0.5008935234778311</v>
      </c>
      <c r="P142">
        <f t="shared" si="87"/>
        <v>0.9999851266694835</v>
      </c>
      <c r="Q142">
        <f t="shared" si="88"/>
        <v>8.704245403864071E-06</v>
      </c>
      <c r="R142">
        <f t="shared" si="89"/>
        <v>3.364121625823888E-06</v>
      </c>
      <c r="S142">
        <f t="shared" si="64"/>
        <v>99.9999792233573</v>
      </c>
      <c r="T142">
        <f t="shared" si="90"/>
        <v>8.704245403930267E-06</v>
      </c>
      <c r="U142">
        <f t="shared" si="91"/>
        <v>0.7715937234188075</v>
      </c>
      <c r="V142">
        <f t="shared" si="92"/>
        <v>0.001996402588171499</v>
      </c>
      <c r="W142">
        <f t="shared" si="93"/>
        <v>0.00018149114437922718</v>
      </c>
      <c r="Y142">
        <f>MIN(Y141+($Q$151-SUM($Q$52:$Q142))*(1/M142-1/M141)*$Y$51/$Q$151,1)</f>
        <v>0.00106718522779777</v>
      </c>
      <c r="Z142">
        <f t="shared" si="94"/>
        <v>95.31186719727415</v>
      </c>
      <c r="AA142">
        <f t="shared" si="95"/>
        <v>0.10171541670675383</v>
      </c>
      <c r="AB142">
        <f t="shared" si="96"/>
        <v>47.70679130699045</v>
      </c>
      <c r="AD142">
        <f t="shared" si="97"/>
        <v>132.56087878842328</v>
      </c>
      <c r="AE142">
        <f t="shared" si="98"/>
        <v>3061.696153603074</v>
      </c>
      <c r="AF142">
        <f t="shared" si="99"/>
        <v>95.31186719727415</v>
      </c>
      <c r="AG142">
        <f t="shared" si="65"/>
        <v>76.63275290784388</v>
      </c>
      <c r="AH142">
        <f t="shared" si="100"/>
        <v>85.97231005255901</v>
      </c>
      <c r="AJ142">
        <f t="shared" si="66"/>
        <v>132.56087878842328</v>
      </c>
      <c r="AK142">
        <f t="shared" si="67"/>
        <v>124.98956503954965</v>
      </c>
      <c r="AL142">
        <f t="shared" si="68"/>
        <v>75.96773229384631</v>
      </c>
      <c r="AM142">
        <f t="shared" si="69"/>
        <v>115</v>
      </c>
      <c r="AN142">
        <f t="shared" si="70"/>
        <v>134.2649961398356</v>
      </c>
      <c r="AO142">
        <f t="shared" si="71"/>
        <v>76.78243276591722</v>
      </c>
      <c r="AP142">
        <f t="shared" si="72"/>
        <v>124.98956503954965</v>
      </c>
      <c r="AQ142">
        <f t="shared" si="73"/>
        <v>75.96773229384631</v>
      </c>
      <c r="AR142">
        <f t="shared" si="74"/>
        <v>76.63275290784388</v>
      </c>
      <c r="AT142">
        <f t="shared" si="75"/>
        <v>1458.1696666726564</v>
      </c>
      <c r="AU142">
        <f t="shared" si="76"/>
        <v>729.8629019002761</v>
      </c>
      <c r="AV142">
        <f t="shared" si="77"/>
        <v>795.3652727305398</v>
      </c>
    </row>
    <row r="143" spans="2:48" ht="12.75">
      <c r="B143">
        <f t="shared" si="78"/>
        <v>0.6578021601630291</v>
      </c>
      <c r="C143">
        <f t="shared" si="21"/>
        <v>0.5114638688255972</v>
      </c>
      <c r="D143">
        <f t="shared" si="22"/>
        <v>0.005886471692253398</v>
      </c>
      <c r="E143">
        <f t="shared" si="79"/>
        <v>0.9999884910659305</v>
      </c>
      <c r="F143">
        <f t="shared" si="80"/>
        <v>1.1508934069537347E-05</v>
      </c>
      <c r="G143">
        <f t="shared" si="20"/>
        <v>0.0005907966520735433</v>
      </c>
      <c r="H143">
        <f t="shared" si="62"/>
        <v>143</v>
      </c>
      <c r="I143">
        <f t="shared" si="81"/>
        <v>1692.6297677724797</v>
      </c>
      <c r="J143">
        <f t="shared" si="82"/>
        <v>0.6772825245644588</v>
      </c>
      <c r="K143">
        <f t="shared" si="83"/>
        <v>95.8695499208107</v>
      </c>
      <c r="L143">
        <f t="shared" si="63"/>
        <v>143</v>
      </c>
      <c r="M143">
        <f t="shared" si="84"/>
        <v>2.5579456436904288E-05</v>
      </c>
      <c r="N143">
        <f t="shared" si="85"/>
        <v>0.6578021601630291</v>
      </c>
      <c r="O143">
        <f t="shared" si="86"/>
        <v>0.5114638688255972</v>
      </c>
      <c r="P143">
        <f t="shared" si="87"/>
        <v>0.9999884910659305</v>
      </c>
      <c r="Q143">
        <f t="shared" si="88"/>
        <v>8.04141067384335E-06</v>
      </c>
      <c r="R143">
        <f t="shared" si="89"/>
        <v>3.1079412740360183E-06</v>
      </c>
      <c r="S143">
        <f t="shared" si="64"/>
        <v>99.99998258747893</v>
      </c>
      <c r="T143">
        <f t="shared" si="90"/>
        <v>8.041410673878196E-06</v>
      </c>
      <c r="U143">
        <f t="shared" si="91"/>
        <v>0.7556498565901308</v>
      </c>
      <c r="V143">
        <f t="shared" si="92"/>
        <v>0.0019551498199903423</v>
      </c>
      <c r="W143">
        <f t="shared" si="93"/>
        <v>0.00017774089272639475</v>
      </c>
      <c r="Y143">
        <f>MIN(Y142+($Q$151-SUM($Q$52:$Q143))*(1/M143-1/M142)*$Y$51/$Q$151,1)</f>
        <v>0.0010675972300713465</v>
      </c>
      <c r="Z143">
        <f t="shared" si="94"/>
        <v>95.8695499208107</v>
      </c>
      <c r="AA143">
        <f t="shared" si="95"/>
        <v>0.10235006594364418</v>
      </c>
      <c r="AB143">
        <f t="shared" si="96"/>
        <v>47.98594999337717</v>
      </c>
      <c r="AD143">
        <f t="shared" si="97"/>
        <v>153.87543343386176</v>
      </c>
      <c r="AE143">
        <f t="shared" si="98"/>
        <v>3553.98837865583</v>
      </c>
      <c r="AF143">
        <f t="shared" si="99"/>
        <v>95.8695499208107</v>
      </c>
      <c r="AG143">
        <f t="shared" si="65"/>
        <v>78.30080495720372</v>
      </c>
      <c r="AH143">
        <f t="shared" si="100"/>
        <v>87.08517743900721</v>
      </c>
      <c r="AJ143">
        <f t="shared" si="66"/>
        <v>153.87543343386176</v>
      </c>
      <c r="AK143">
        <f t="shared" si="67"/>
        <v>144.24805533634415</v>
      </c>
      <c r="AL143">
        <f t="shared" si="68"/>
        <v>77.58797492276551</v>
      </c>
      <c r="AM143">
        <f t="shared" si="69"/>
        <v>117</v>
      </c>
      <c r="AN143">
        <f t="shared" si="70"/>
        <v>155.00386742567412</v>
      </c>
      <c r="AO143">
        <f t="shared" si="71"/>
        <v>78.38435643228833</v>
      </c>
      <c r="AP143">
        <f t="shared" si="72"/>
        <v>144.24805533634415</v>
      </c>
      <c r="AQ143">
        <f t="shared" si="73"/>
        <v>77.58797492276551</v>
      </c>
      <c r="AR143">
        <f t="shared" si="74"/>
        <v>78.30080495720372</v>
      </c>
      <c r="AT143">
        <f t="shared" si="75"/>
        <v>1692.6297677724797</v>
      </c>
      <c r="AU143">
        <f t="shared" si="76"/>
        <v>847.218407312045</v>
      </c>
      <c r="AV143">
        <f t="shared" si="77"/>
        <v>923.2526006031708</v>
      </c>
    </row>
    <row r="144" spans="2:48" ht="12.75">
      <c r="B144">
        <f t="shared" si="78"/>
        <v>0.6630768901426503</v>
      </c>
      <c r="C144">
        <f t="shared" si="21"/>
        <v>0.5221445855175931</v>
      </c>
      <c r="D144">
        <f t="shared" si="22"/>
        <v>0.00450682988938155</v>
      </c>
      <c r="E144">
        <f t="shared" si="79"/>
        <v>0.9999913686915185</v>
      </c>
      <c r="F144">
        <f t="shared" si="80"/>
        <v>8.631308481499289E-06</v>
      </c>
      <c r="G144">
        <f t="shared" si="20"/>
        <v>0.0005011697492017123</v>
      </c>
      <c r="H144">
        <f t="shared" si="62"/>
        <v>144</v>
      </c>
      <c r="I144">
        <f t="shared" si="81"/>
        <v>1995.331924149151</v>
      </c>
      <c r="J144">
        <f t="shared" si="82"/>
        <v>0.6802992155029651</v>
      </c>
      <c r="K144">
        <f t="shared" si="83"/>
        <v>96.41803918235729</v>
      </c>
      <c r="L144">
        <f t="shared" si="63"/>
        <v>144</v>
      </c>
      <c r="M144">
        <f t="shared" si="84"/>
        <v>2.169892080837932E-05</v>
      </c>
      <c r="N144">
        <f t="shared" si="85"/>
        <v>0.6630768901426503</v>
      </c>
      <c r="O144">
        <f t="shared" si="86"/>
        <v>0.5221445855175931</v>
      </c>
      <c r="P144">
        <f t="shared" si="87"/>
        <v>0.9999913686915185</v>
      </c>
      <c r="Q144">
        <f t="shared" si="88"/>
        <v>7.431853632223738E-06</v>
      </c>
      <c r="R144">
        <f t="shared" si="89"/>
        <v>2.872352325110539E-06</v>
      </c>
      <c r="S144">
        <f t="shared" si="64"/>
        <v>99.9999856954202</v>
      </c>
      <c r="T144">
        <f t="shared" si="90"/>
        <v>7.431853632231046E-06</v>
      </c>
      <c r="U144">
        <f t="shared" si="91"/>
        <v>0.7401948081590869</v>
      </c>
      <c r="V144">
        <f t="shared" si="92"/>
        <v>0.0019151618084869038</v>
      </c>
      <c r="W144">
        <f t="shared" si="93"/>
        <v>0.00017410561895335488</v>
      </c>
      <c r="Y144">
        <f>MIN(Y143+($Q$151-SUM($Q$52:$Q144))*(1/M144-1/M143)*$Y$51/$Q$151,1)</f>
        <v>0.0010680342895288547</v>
      </c>
      <c r="Z144">
        <f t="shared" si="94"/>
        <v>96.41803918235729</v>
      </c>
      <c r="AA144">
        <f t="shared" si="95"/>
        <v>0.10297777197589425</v>
      </c>
      <c r="AB144">
        <f t="shared" si="96"/>
        <v>48.260508477166596</v>
      </c>
      <c r="AD144">
        <f t="shared" si="97"/>
        <v>181.39381128628645</v>
      </c>
      <c r="AE144">
        <f t="shared" si="98"/>
        <v>4189.567385027976</v>
      </c>
      <c r="AF144">
        <f t="shared" si="99"/>
        <v>96.41803918235729</v>
      </c>
      <c r="AG144">
        <f t="shared" si="65"/>
        <v>80.07780489387874</v>
      </c>
      <c r="AH144">
        <f t="shared" si="100"/>
        <v>88.24792203811802</v>
      </c>
      <c r="AJ144">
        <f t="shared" si="66"/>
        <v>181.39381128628645</v>
      </c>
      <c r="AK144">
        <f t="shared" si="67"/>
        <v>179.1349524786326</v>
      </c>
      <c r="AL144">
        <f t="shared" si="68"/>
        <v>79.94962882631766</v>
      </c>
      <c r="AM144">
        <f t="shared" si="69"/>
        <v>120</v>
      </c>
      <c r="AN144">
        <f t="shared" si="70"/>
        <v>192.6851170453236</v>
      </c>
      <c r="AO144">
        <f t="shared" si="71"/>
        <v>80.71851566558313</v>
      </c>
      <c r="AP144">
        <f t="shared" si="72"/>
        <v>179.1349524786326</v>
      </c>
      <c r="AQ144">
        <f t="shared" si="73"/>
        <v>79.94962882631766</v>
      </c>
      <c r="AR144">
        <f t="shared" si="74"/>
        <v>80.07780489387874</v>
      </c>
      <c r="AT144">
        <f t="shared" si="75"/>
        <v>1995.331924149151</v>
      </c>
      <c r="AU144">
        <f t="shared" si="76"/>
        <v>998.731503531567</v>
      </c>
      <c r="AV144">
        <f t="shared" si="77"/>
        <v>1088.3628677177187</v>
      </c>
    </row>
    <row r="145" spans="2:48" ht="12.75">
      <c r="B145">
        <f t="shared" si="78"/>
        <v>0.6683516201222715</v>
      </c>
      <c r="C145">
        <f t="shared" si="21"/>
        <v>0.5329356735538189</v>
      </c>
      <c r="D145">
        <f t="shared" si="22"/>
        <v>0.003311140326892609</v>
      </c>
      <c r="E145">
        <f t="shared" si="79"/>
        <v>0.9999937870179851</v>
      </c>
      <c r="F145">
        <f t="shared" si="80"/>
        <v>6.212982014863755E-06</v>
      </c>
      <c r="G145">
        <f t="shared" si="20"/>
        <v>0.0004165950834679466</v>
      </c>
      <c r="H145">
        <f t="shared" si="62"/>
        <v>145</v>
      </c>
      <c r="I145">
        <f t="shared" si="81"/>
        <v>2400.412390073109</v>
      </c>
      <c r="J145">
        <f t="shared" si="82"/>
        <v>0.6832653391300518</v>
      </c>
      <c r="K145">
        <f t="shared" si="83"/>
        <v>96.95733438728216</v>
      </c>
      <c r="L145">
        <f t="shared" si="63"/>
        <v>145</v>
      </c>
      <c r="M145">
        <f t="shared" si="84"/>
        <v>1.803712961472628E-05</v>
      </c>
      <c r="N145">
        <f t="shared" si="85"/>
        <v>0.6683516201222715</v>
      </c>
      <c r="O145">
        <f t="shared" si="86"/>
        <v>0.5329356735538189</v>
      </c>
      <c r="P145">
        <f t="shared" si="87"/>
        <v>0.9999937870179851</v>
      </c>
      <c r="Q145">
        <f t="shared" si="88"/>
        <v>6.8709388857235636E-06</v>
      </c>
      <c r="R145">
        <f t="shared" si="89"/>
        <v>2.655563236408252E-06</v>
      </c>
      <c r="S145">
        <f t="shared" si="64"/>
        <v>99.99998856777252</v>
      </c>
      <c r="T145">
        <f t="shared" si="90"/>
        <v>6.870938885789693E-06</v>
      </c>
      <c r="U145">
        <f t="shared" si="91"/>
        <v>0.7252088106528637</v>
      </c>
      <c r="V145">
        <f t="shared" si="92"/>
        <v>0.0018763874077890941</v>
      </c>
      <c r="W145">
        <f t="shared" si="93"/>
        <v>0.00017058067343537217</v>
      </c>
      <c r="Y145">
        <f>MIN(Y144+($Q$151-SUM($Q$52:$Q145))*(1/M145-1/M144)*$Y$51/$Q$151,1)</f>
        <v>0.0010685018063555194</v>
      </c>
      <c r="Z145">
        <f t="shared" si="94"/>
        <v>96.95733438728216</v>
      </c>
      <c r="AA145">
        <f t="shared" si="95"/>
        <v>0.10359908693222711</v>
      </c>
      <c r="AB145">
        <f t="shared" si="96"/>
        <v>48.53046673710719</v>
      </c>
      <c r="AD145">
        <f t="shared" si="97"/>
        <v>218.2193081884644</v>
      </c>
      <c r="AE145">
        <f t="shared" si="98"/>
        <v>5040.108534501456</v>
      </c>
      <c r="AF145">
        <f t="shared" si="99"/>
        <v>96.95733438728216</v>
      </c>
      <c r="AG145">
        <f t="shared" si="65"/>
        <v>81.99010289340752</v>
      </c>
      <c r="AH145">
        <f t="shared" si="100"/>
        <v>89.47371864034484</v>
      </c>
      <c r="AJ145">
        <f t="shared" si="66"/>
        <v>218.2193081884644</v>
      </c>
      <c r="AK145">
        <f t="shared" si="67"/>
        <v>207.361056444675</v>
      </c>
      <c r="AL145">
        <f t="shared" si="68"/>
        <v>81.47823375106958</v>
      </c>
      <c r="AM145">
        <f t="shared" si="69"/>
        <v>122</v>
      </c>
      <c r="AN145">
        <f t="shared" si="70"/>
        <v>223.28238045672478</v>
      </c>
      <c r="AO145">
        <f t="shared" si="71"/>
        <v>82.228781321639</v>
      </c>
      <c r="AP145">
        <f t="shared" si="72"/>
        <v>207.361056444675</v>
      </c>
      <c r="AQ145">
        <f t="shared" si="73"/>
        <v>81.47823375106958</v>
      </c>
      <c r="AR145">
        <f t="shared" si="74"/>
        <v>81.99010289340752</v>
      </c>
      <c r="AT145">
        <f t="shared" si="75"/>
        <v>2400.412390073109</v>
      </c>
      <c r="AU145">
        <f t="shared" si="76"/>
        <v>1201.48861752395</v>
      </c>
      <c r="AV145">
        <f t="shared" si="77"/>
        <v>1309.3158491307865</v>
      </c>
    </row>
    <row r="146" spans="2:48" ht="12.75">
      <c r="B146">
        <f t="shared" si="78"/>
        <v>0.6736263501018926</v>
      </c>
      <c r="C146">
        <f t="shared" si="21"/>
        <v>0.5438371329342742</v>
      </c>
      <c r="D146">
        <f t="shared" si="22"/>
        <v>0.0022994030047865746</v>
      </c>
      <c r="E146">
        <f t="shared" si="79"/>
        <v>0.9999957719082728</v>
      </c>
      <c r="F146">
        <f t="shared" si="80"/>
        <v>4.2280917271764196E-06</v>
      </c>
      <c r="G146">
        <f t="shared" si="20"/>
        <v>0.0003367778496678031</v>
      </c>
      <c r="H146">
        <f t="shared" si="62"/>
        <v>146</v>
      </c>
      <c r="I146">
        <f t="shared" si="81"/>
        <v>2969.3164232338845</v>
      </c>
      <c r="J146">
        <f t="shared" si="82"/>
        <v>0.6861808923063369</v>
      </c>
      <c r="K146">
        <f t="shared" si="83"/>
        <v>97.48743496478855</v>
      </c>
      <c r="L146">
        <f t="shared" si="63"/>
        <v>146</v>
      </c>
      <c r="M146">
        <f t="shared" si="84"/>
        <v>1.4581318807845095E-05</v>
      </c>
      <c r="N146">
        <f t="shared" si="85"/>
        <v>0.6736263501018926</v>
      </c>
      <c r="O146">
        <f t="shared" si="86"/>
        <v>0.5438371329342742</v>
      </c>
      <c r="P146">
        <f t="shared" si="87"/>
        <v>0.9999957719082728</v>
      </c>
      <c r="Q146">
        <f t="shared" si="88"/>
        <v>6.3544689873424945E-06</v>
      </c>
      <c r="R146">
        <f t="shared" si="89"/>
        <v>2.4559517280448153E-06</v>
      </c>
      <c r="S146">
        <f t="shared" si="64"/>
        <v>99.99999122333575</v>
      </c>
      <c r="T146">
        <f t="shared" si="90"/>
        <v>6.354468987317607E-06</v>
      </c>
      <c r="U146">
        <f t="shared" si="91"/>
        <v>0.7106730852147756</v>
      </c>
      <c r="V146">
        <f t="shared" si="92"/>
        <v>0.0018387780299458296</v>
      </c>
      <c r="W146">
        <f t="shared" si="93"/>
        <v>0.0001671616390859845</v>
      </c>
      <c r="Y146">
        <f>MIN(Y145+($Q$151-SUM($Q$52:$Q146))*(1/M146-1/M145)*$Y$51/$Q$151,1)</f>
        <v>0.00106900596039156</v>
      </c>
      <c r="Z146">
        <f t="shared" si="94"/>
        <v>97.48743496478855</v>
      </c>
      <c r="AA146">
        <f t="shared" si="95"/>
        <v>0.10421464904064352</v>
      </c>
      <c r="AB146">
        <f t="shared" si="96"/>
        <v>48.795824806914595</v>
      </c>
      <c r="AD146">
        <f t="shared" si="97"/>
        <v>269.93785665762584</v>
      </c>
      <c r="AE146">
        <f t="shared" si="98"/>
        <v>6234.627478289526</v>
      </c>
      <c r="AF146">
        <f t="shared" si="99"/>
        <v>97.48743496478855</v>
      </c>
      <c r="AG146">
        <f t="shared" si="65"/>
        <v>84.07190101268003</v>
      </c>
      <c r="AH146">
        <f t="shared" si="100"/>
        <v>90.77966798873429</v>
      </c>
      <c r="AJ146">
        <f t="shared" si="66"/>
        <v>269.93785665762584</v>
      </c>
      <c r="AK146">
        <f t="shared" si="67"/>
        <v>259.4282212858189</v>
      </c>
      <c r="AL146">
        <f t="shared" si="68"/>
        <v>83.70235832924685</v>
      </c>
      <c r="AM146">
        <f t="shared" si="69"/>
        <v>125</v>
      </c>
      <c r="AN146">
        <f t="shared" si="70"/>
        <v>279.9907805685417</v>
      </c>
      <c r="AO146">
        <f t="shared" si="71"/>
        <v>84.42538468237566</v>
      </c>
      <c r="AP146">
        <f t="shared" si="72"/>
        <v>259.4282212858189</v>
      </c>
      <c r="AQ146">
        <f t="shared" si="73"/>
        <v>83.70235832924685</v>
      </c>
      <c r="AR146">
        <f t="shared" si="74"/>
        <v>84.07190101268003</v>
      </c>
      <c r="AT146">
        <f t="shared" si="75"/>
        <v>2969.3164232338845</v>
      </c>
      <c r="AU146">
        <f t="shared" si="76"/>
        <v>1486.245320094305</v>
      </c>
      <c r="AV146">
        <f t="shared" si="77"/>
        <v>1619.627139945755</v>
      </c>
    </row>
    <row r="147" spans="2:48" ht="12.75">
      <c r="B147">
        <f t="shared" si="78"/>
        <v>0.6789010800815138</v>
      </c>
      <c r="C147">
        <f t="shared" si="21"/>
        <v>0.5548489636589592</v>
      </c>
      <c r="D147">
        <f t="shared" si="22"/>
        <v>0.0014716179230634464</v>
      </c>
      <c r="E147">
        <f t="shared" si="79"/>
        <v>0.9999973477214227</v>
      </c>
      <c r="F147">
        <f t="shared" si="80"/>
        <v>2.6522785773197555E-06</v>
      </c>
      <c r="G147">
        <f t="shared" si="20"/>
        <v>0.0002614423828173101</v>
      </c>
      <c r="H147">
        <f t="shared" si="62"/>
        <v>147</v>
      </c>
      <c r="I147">
        <f t="shared" si="81"/>
        <v>3824.9345390138096</v>
      </c>
      <c r="J147">
        <f t="shared" si="82"/>
        <v>0.6890458720189906</v>
      </c>
      <c r="K147">
        <f t="shared" si="83"/>
        <v>98.0083403670892</v>
      </c>
      <c r="L147">
        <f t="shared" si="63"/>
        <v>147</v>
      </c>
      <c r="M147">
        <f t="shared" si="84"/>
        <v>1.1319553045137028E-05</v>
      </c>
      <c r="N147">
        <f t="shared" si="85"/>
        <v>0.6789010800815138</v>
      </c>
      <c r="O147">
        <f t="shared" si="86"/>
        <v>0.5548489636589592</v>
      </c>
      <c r="P147">
        <f t="shared" si="87"/>
        <v>0.9999973477214227</v>
      </c>
      <c r="Q147">
        <f t="shared" si="88"/>
        <v>5.878639639311765E-06</v>
      </c>
      <c r="R147">
        <f t="shared" si="89"/>
        <v>2.272047469187265E-06</v>
      </c>
      <c r="S147">
        <f t="shared" si="64"/>
        <v>99.99999367928748</v>
      </c>
      <c r="T147">
        <f t="shared" si="90"/>
        <v>5.8786396394634425E-06</v>
      </c>
      <c r="U147">
        <f t="shared" si="91"/>
        <v>0.696569782896031</v>
      </c>
      <c r="V147">
        <f t="shared" si="92"/>
        <v>0.0018022874930267983</v>
      </c>
      <c r="W147">
        <f t="shared" si="93"/>
        <v>0.00016384431754789075</v>
      </c>
      <c r="Y147">
        <f>MIN(Y146+($Q$151-SUM($Q$52:$Q147))*(1/M147-1/M146)*$Y$51/$Q$151,1)</f>
        <v>0.0010695521017709978</v>
      </c>
      <c r="Z147">
        <f t="shared" si="94"/>
        <v>98.0083403670892</v>
      </c>
      <c r="AA147">
        <f t="shared" si="95"/>
        <v>0.10482502643070758</v>
      </c>
      <c r="AB147">
        <f t="shared" si="96"/>
        <v>49.05658269675995</v>
      </c>
      <c r="AD147">
        <f t="shared" si="97"/>
        <v>347.7213217285281</v>
      </c>
      <c r="AE147">
        <f t="shared" si="98"/>
        <v>8031.155518825558</v>
      </c>
      <c r="AF147">
        <f t="shared" si="99"/>
        <v>98.0083403670892</v>
      </c>
      <c r="AG147">
        <f t="shared" si="65"/>
        <v>86.37120345581862</v>
      </c>
      <c r="AH147">
        <f t="shared" si="100"/>
        <v>92.1897719114539</v>
      </c>
      <c r="AJ147">
        <f t="shared" si="66"/>
        <v>347.7213217285281</v>
      </c>
      <c r="AK147">
        <f t="shared" si="67"/>
        <v>327.15155958935264</v>
      </c>
      <c r="AL147">
        <f t="shared" si="68"/>
        <v>85.84390595371661</v>
      </c>
      <c r="AM147">
        <f t="shared" si="69"/>
        <v>128</v>
      </c>
      <c r="AN147">
        <f t="shared" si="70"/>
        <v>354.2825636605449</v>
      </c>
      <c r="AO147">
        <f t="shared" si="71"/>
        <v>86.53939822919668</v>
      </c>
      <c r="AP147">
        <f t="shared" si="72"/>
        <v>327.15155958935264</v>
      </c>
      <c r="AQ147">
        <f t="shared" si="73"/>
        <v>85.84390595371661</v>
      </c>
      <c r="AR147">
        <f t="shared" si="74"/>
        <v>86.37120345581862</v>
      </c>
      <c r="AT147">
        <f t="shared" si="75"/>
        <v>3824.9345390138096</v>
      </c>
      <c r="AU147">
        <f t="shared" si="76"/>
        <v>1914.512752894574</v>
      </c>
      <c r="AV147">
        <f t="shared" si="77"/>
        <v>2086.327930371169</v>
      </c>
    </row>
    <row r="148" spans="2:48" ht="12.75">
      <c r="B148">
        <f t="shared" si="78"/>
        <v>0.684175810061135</v>
      </c>
      <c r="C148">
        <f t="shared" si="21"/>
        <v>0.5659711657278741</v>
      </c>
      <c r="D148">
        <f t="shared" si="22"/>
        <v>0.0008277850817232249</v>
      </c>
      <c r="E148">
        <f t="shared" si="79"/>
        <v>0.9999985374098167</v>
      </c>
      <c r="F148">
        <f t="shared" si="80"/>
        <v>1.462590183298751E-06</v>
      </c>
      <c r="G148">
        <f t="shared" si="20"/>
        <v>0.00019033076786113858</v>
      </c>
      <c r="H148">
        <f t="shared" si="62"/>
        <v>148</v>
      </c>
      <c r="I148">
        <f t="shared" si="81"/>
        <v>5254.011273309103</v>
      </c>
      <c r="J148">
        <f t="shared" si="82"/>
        <v>0.6918602753724179</v>
      </c>
      <c r="K148">
        <f t="shared" si="83"/>
        <v>98.52005006771235</v>
      </c>
      <c r="L148">
        <f t="shared" si="63"/>
        <v>148</v>
      </c>
      <c r="M148">
        <f t="shared" si="84"/>
        <v>8.240665494665821E-06</v>
      </c>
      <c r="N148">
        <f t="shared" si="85"/>
        <v>0.684175810061135</v>
      </c>
      <c r="O148">
        <f t="shared" si="86"/>
        <v>0.5659711657278741</v>
      </c>
      <c r="P148">
        <f t="shared" si="87"/>
        <v>0.9999985374098167</v>
      </c>
      <c r="Q148">
        <f t="shared" si="88"/>
        <v>5.4399998334912776E-06</v>
      </c>
      <c r="R148">
        <f t="shared" si="89"/>
        <v>2.102516672634492E-06</v>
      </c>
      <c r="S148">
        <f t="shared" si="64"/>
        <v>99.99999595133495</v>
      </c>
      <c r="T148">
        <f t="shared" si="90"/>
        <v>5.4399998335625715E-06</v>
      </c>
      <c r="U148">
        <f t="shared" si="91"/>
        <v>0.6828819299726337</v>
      </c>
      <c r="V148">
        <f t="shared" si="92"/>
        <v>0.0017668718796367594</v>
      </c>
      <c r="W148">
        <f t="shared" si="93"/>
        <v>0.0001606247163306145</v>
      </c>
      <c r="Y148">
        <f>MIN(Y147+($Q$151-SUM($Q$52:$Q148))*(1/M148-1/M147)*$Y$51/$Q$151,1)</f>
        <v>0.0010701364686984398</v>
      </c>
      <c r="Z148">
        <f t="shared" si="94"/>
        <v>98.52005006771235</v>
      </c>
      <c r="AA148">
        <f t="shared" si="95"/>
        <v>0.10542989847545518</v>
      </c>
      <c r="AB148">
        <f t="shared" si="96"/>
        <v>49.3127399830939</v>
      </c>
      <c r="AD148">
        <f t="shared" si="97"/>
        <v>477.63738848264563</v>
      </c>
      <c r="AE148">
        <f t="shared" si="98"/>
        <v>11031.765695129392</v>
      </c>
      <c r="AF148">
        <f t="shared" si="99"/>
        <v>98.52005006771235</v>
      </c>
      <c r="AG148">
        <f t="shared" si="65"/>
        <v>88.9463982537133</v>
      </c>
      <c r="AH148">
        <f t="shared" si="100"/>
        <v>93.73322416071282</v>
      </c>
      <c r="AJ148">
        <f t="shared" si="66"/>
        <v>477.63738848264563</v>
      </c>
      <c r="AK148">
        <f t="shared" si="67"/>
        <v>454.19358725317454</v>
      </c>
      <c r="AL148">
        <f t="shared" si="68"/>
        <v>88.57078707540973</v>
      </c>
      <c r="AM148">
        <f t="shared" si="69"/>
        <v>132</v>
      </c>
      <c r="AN148">
        <f t="shared" si="70"/>
        <v>495.3103471884443</v>
      </c>
      <c r="AO148">
        <f t="shared" si="71"/>
        <v>89.22955032357689</v>
      </c>
      <c r="AP148">
        <f t="shared" si="72"/>
        <v>454.19358725317454</v>
      </c>
      <c r="AQ148">
        <f t="shared" si="73"/>
        <v>88.57078707540973</v>
      </c>
      <c r="AR148">
        <f t="shared" si="74"/>
        <v>88.9463982537133</v>
      </c>
      <c r="AT148">
        <f t="shared" si="75"/>
        <v>5254.011273309103</v>
      </c>
      <c r="AU148">
        <f t="shared" si="76"/>
        <v>2629.816891189812</v>
      </c>
      <c r="AV148">
        <f t="shared" si="77"/>
        <v>2865.824330895874</v>
      </c>
    </row>
    <row r="149" spans="2:48" ht="12.75">
      <c r="B149">
        <f t="shared" si="78"/>
        <v>0.6894505400407562</v>
      </c>
      <c r="C149">
        <f t="shared" si="21"/>
        <v>0.5772037391410187</v>
      </c>
      <c r="D149">
        <f t="shared" si="22"/>
        <v>0.00036790448076591005</v>
      </c>
      <c r="E149">
        <f t="shared" si="79"/>
        <v>0.999999362609385</v>
      </c>
      <c r="F149">
        <f t="shared" si="80"/>
        <v>6.373906149548247E-07</v>
      </c>
      <c r="G149">
        <f t="shared" si="20"/>
        <v>0.00012320156160370465</v>
      </c>
      <c r="H149">
        <f t="shared" si="62"/>
        <v>149</v>
      </c>
      <c r="I149">
        <f t="shared" si="81"/>
        <v>8116.780233814262</v>
      </c>
      <c r="J149">
        <f t="shared" si="82"/>
        <v>0.6946240995854402</v>
      </c>
      <c r="K149">
        <f t="shared" si="83"/>
        <v>99.02256356098914</v>
      </c>
      <c r="L149">
        <f t="shared" si="63"/>
        <v>149</v>
      </c>
      <c r="M149">
        <f t="shared" si="84"/>
        <v>5.334202499184522E-06</v>
      </c>
      <c r="N149">
        <f t="shared" si="85"/>
        <v>0.6894505400407562</v>
      </c>
      <c r="O149">
        <f t="shared" si="86"/>
        <v>0.5772037391410187</v>
      </c>
      <c r="P149">
        <f t="shared" si="87"/>
        <v>0.999999362609385</v>
      </c>
      <c r="Q149">
        <f t="shared" si="88"/>
        <v>5.035416345802595E-06</v>
      </c>
      <c r="R149">
        <f t="shared" si="89"/>
        <v>1.9461483721979563E-06</v>
      </c>
      <c r="S149">
        <f>S150-R149</f>
        <v>99.99999805385163</v>
      </c>
      <c r="T149">
        <f t="shared" si="90"/>
        <v>5.035416345505201E-06</v>
      </c>
      <c r="U149">
        <f t="shared" si="91"/>
        <v>0.6695933769752611</v>
      </c>
      <c r="V149">
        <f t="shared" si="92"/>
        <v>0.0017324894050367052</v>
      </c>
      <c r="W149">
        <f t="shared" si="93"/>
        <v>0.00015749903682151864</v>
      </c>
      <c r="Y149">
        <f>MIN(Y148+($Q$151-SUM($Q$52:$Q149))*(1/M149-1/M148)*$Y$51/$Q$151,1)</f>
        <v>0.0010706992435005826</v>
      </c>
      <c r="Z149">
        <f t="shared" si="94"/>
        <v>99.02256356098914</v>
      </c>
      <c r="AA149">
        <f t="shared" si="95"/>
        <v>0.10602338389423943</v>
      </c>
      <c r="AB149">
        <f t="shared" si="96"/>
        <v>49.56429347244169</v>
      </c>
      <c r="AD149">
        <f t="shared" si="97"/>
        <v>737.8891121649328</v>
      </c>
      <c r="AE149">
        <f t="shared" si="98"/>
        <v>17042.67712427281</v>
      </c>
      <c r="AF149">
        <f t="shared" si="99"/>
        <v>99.02256356098914</v>
      </c>
      <c r="AG149">
        <f t="shared" si="65"/>
        <v>91.91525337015803</v>
      </c>
      <c r="AH149">
        <f t="shared" si="100"/>
        <v>95.46890846557358</v>
      </c>
      <c r="AJ149">
        <f t="shared" si="66"/>
        <v>737.8891121649328</v>
      </c>
      <c r="AK149">
        <f t="shared" si="67"/>
        <v>719.8401253580763</v>
      </c>
      <c r="AL149">
        <f t="shared" si="68"/>
        <v>91.77274481265303</v>
      </c>
      <c r="AM149">
        <f t="shared" si="69"/>
        <v>137</v>
      </c>
      <c r="AN149">
        <f t="shared" si="70"/>
        <v>797.4561763452509</v>
      </c>
      <c r="AO149">
        <f t="shared" si="71"/>
        <v>92.38557430739311</v>
      </c>
      <c r="AP149">
        <f t="shared" si="72"/>
        <v>719.8401253580763</v>
      </c>
      <c r="AQ149">
        <f t="shared" si="73"/>
        <v>91.77274481265303</v>
      </c>
      <c r="AR149">
        <f t="shared" si="74"/>
        <v>91.91525337015803</v>
      </c>
      <c r="AT149">
        <f t="shared" si="75"/>
        <v>8116.780233814262</v>
      </c>
      <c r="AU149">
        <f t="shared" si="76"/>
        <v>4062.7354321351336</v>
      </c>
      <c r="AV149">
        <f t="shared" si="77"/>
        <v>4427.3346729895975</v>
      </c>
    </row>
    <row r="150" spans="2:48" ht="12.75">
      <c r="B150">
        <f>B149+(1-$C$16-$B$51)/100</f>
        <v>0.6947252700203774</v>
      </c>
      <c r="C150">
        <f t="shared" si="21"/>
        <v>0.588546683898393</v>
      </c>
      <c r="D150">
        <f t="shared" si="22"/>
        <v>9.19761201915017E-05</v>
      </c>
      <c r="E150">
        <f>C150/$C$21/(C150/$C$21+D150/$C$22)</f>
        <v>0.9999998437233472</v>
      </c>
      <c r="F150">
        <f>1-E150</f>
        <v>1.5627665284068115E-07</v>
      </c>
      <c r="G150">
        <f t="shared" si="20"/>
        <v>5.982861688606153E-05</v>
      </c>
      <c r="H150">
        <f t="shared" si="62"/>
        <v>150</v>
      </c>
      <c r="I150">
        <f>1/G150</f>
        <v>16714.409459012135</v>
      </c>
      <c r="J150">
        <f>B150+(1-E150)/G150</f>
        <v>0.6973373419848404</v>
      </c>
      <c r="K150">
        <f>100*(J150-$C$23)/(1-$C$16-$C$23)</f>
        <v>99.51588036088009</v>
      </c>
      <c r="L150">
        <f t="shared" si="63"/>
        <v>150</v>
      </c>
      <c r="M150">
        <f>$I$51/I150</f>
        <v>2.590372667052187E-06</v>
      </c>
      <c r="N150">
        <f>B150</f>
        <v>0.6947252700203774</v>
      </c>
      <c r="O150">
        <f>C150</f>
        <v>0.588546683898393</v>
      </c>
      <c r="P150">
        <f>E150</f>
        <v>0.9999998437233472</v>
      </c>
      <c r="Q150">
        <f>$C$21*(M149-M150)*P150/O150</f>
        <v>4.662042074829682E-06</v>
      </c>
      <c r="R150">
        <f t="shared" si="89"/>
        <v>1.801842185822674E-06</v>
      </c>
      <c r="S150">
        <v>100</v>
      </c>
      <c r="T150">
        <f>$C$22*(M149-M150)*F150/D150</f>
        <v>4.662042073934631E-06</v>
      </c>
      <c r="U150">
        <f>R150/(M149-M150)</f>
        <v>0.65668875114693</v>
      </c>
      <c r="V150">
        <f>$C$21/$C$22*P150/O150</f>
        <v>0.0016991002941339952</v>
      </c>
      <c r="W150">
        <f t="shared" si="93"/>
        <v>0.00015446366310309048</v>
      </c>
      <c r="Y150">
        <f>MIN(Y149+($Q$151-SUM($Q$52:$Q150))*(1/M150-1/M149)*$Y$51/$Q$151,1)</f>
        <v>0.0010706992435005826</v>
      </c>
      <c r="Z150">
        <f>K150</f>
        <v>99.51588036088009</v>
      </c>
      <c r="AA150">
        <f>Z150*Y150</f>
        <v>0.10655157781868879</v>
      </c>
      <c r="AB150">
        <f>($C$18*Z150+$C$19*AA150)/($C$18+$C$19)</f>
        <v>49.81121596934939</v>
      </c>
      <c r="AD150">
        <f>I150*$AE$48</f>
        <v>1519.491769001103</v>
      </c>
      <c r="AE150">
        <f>AD150/$I$51</f>
        <v>35094.98539163647</v>
      </c>
      <c r="AF150">
        <f>K150</f>
        <v>99.51588036088009</v>
      </c>
      <c r="AG150">
        <f t="shared" si="65"/>
        <v>95.45772688461155</v>
      </c>
      <c r="AH150">
        <f>($C$18*AF150+$C$19*AG150)/($C$18+$C$19)</f>
        <v>97.48680362274581</v>
      </c>
      <c r="AJ150">
        <f t="shared" si="66"/>
        <v>1519.491769001103</v>
      </c>
      <c r="AK150">
        <f t="shared" si="67"/>
        <v>1458.1696666726564</v>
      </c>
      <c r="AL150">
        <f t="shared" si="68"/>
        <v>95.31186719727415</v>
      </c>
      <c r="AM150">
        <f t="shared" si="69"/>
        <v>143</v>
      </c>
      <c r="AN150">
        <f t="shared" si="70"/>
        <v>1692.6297677724797</v>
      </c>
      <c r="AO150">
        <f t="shared" si="71"/>
        <v>95.8695499208107</v>
      </c>
      <c r="AP150">
        <f t="shared" si="72"/>
        <v>1458.1696666726564</v>
      </c>
      <c r="AQ150">
        <f t="shared" si="73"/>
        <v>95.31186719727415</v>
      </c>
      <c r="AR150">
        <f t="shared" si="74"/>
        <v>95.45772688461155</v>
      </c>
      <c r="AT150">
        <f t="shared" si="75"/>
        <v>16714.409459012135</v>
      </c>
      <c r="AU150">
        <f t="shared" si="76"/>
        <v>8366.152782287729</v>
      </c>
      <c r="AV150">
        <f t="shared" si="77"/>
        <v>9116.950614006619</v>
      </c>
    </row>
    <row r="151" ht="12.75">
      <c r="Q151">
        <f>SUM(Q52:Q150)</f>
        <v>258.7375360346065</v>
      </c>
    </row>
    <row r="154" spans="2:3" ht="12.75">
      <c r="B154">
        <f>C173</f>
        <v>6</v>
      </c>
      <c r="C154" t="s">
        <v>78</v>
      </c>
    </row>
    <row r="155" spans="2:5" ht="12.75">
      <c r="B155">
        <f>C174</f>
        <v>1000</v>
      </c>
      <c r="C155" t="s">
        <v>44</v>
      </c>
      <c r="D155" t="s">
        <v>43</v>
      </c>
      <c r="E155">
        <f>$C160/$C161*$C174/$C173</f>
        <v>100</v>
      </c>
    </row>
    <row r="157" ht="14.25">
      <c r="B157" t="s">
        <v>0</v>
      </c>
    </row>
    <row r="158" ht="14.25">
      <c r="B158" t="s">
        <v>1</v>
      </c>
    </row>
    <row r="160" spans="2:3" ht="12.75">
      <c r="B160" t="s">
        <v>2</v>
      </c>
      <c r="C160">
        <f>C8</f>
        <v>0.6</v>
      </c>
    </row>
    <row r="161" spans="2:3" ht="12.75">
      <c r="B161" t="s">
        <v>3</v>
      </c>
      <c r="C161">
        <f aca="true" t="shared" si="101" ref="C161:C171">C9</f>
        <v>1</v>
      </c>
    </row>
    <row r="162" spans="2:3" ht="12.75">
      <c r="B162" t="s">
        <v>20</v>
      </c>
      <c r="C162">
        <f t="shared" si="101"/>
        <v>1</v>
      </c>
    </row>
    <row r="163" spans="2:3" ht="12.75">
      <c r="B163" t="s">
        <v>21</v>
      </c>
      <c r="C163">
        <f t="shared" si="101"/>
        <v>0.1</v>
      </c>
    </row>
    <row r="164" spans="2:3" ht="12.75">
      <c r="B164" t="s">
        <v>18</v>
      </c>
      <c r="C164">
        <f t="shared" si="101"/>
        <v>0.33</v>
      </c>
    </row>
    <row r="165" spans="2:3" ht="12.75">
      <c r="B165" t="s">
        <v>19</v>
      </c>
      <c r="C165">
        <f t="shared" si="101"/>
        <v>0.3</v>
      </c>
    </row>
    <row r="166" spans="2:3" ht="12.75">
      <c r="B166" t="s">
        <v>4</v>
      </c>
      <c r="C166">
        <f>C14</f>
        <v>2</v>
      </c>
    </row>
    <row r="167" spans="2:3" ht="12.75">
      <c r="B167" t="s">
        <v>5</v>
      </c>
      <c r="C167">
        <f t="shared" si="101"/>
        <v>2</v>
      </c>
    </row>
    <row r="168" spans="2:3" ht="12.75">
      <c r="B168" t="s">
        <v>6</v>
      </c>
      <c r="C168">
        <f>C16</f>
        <v>0.3</v>
      </c>
    </row>
    <row r="169" spans="2:3" ht="12.75">
      <c r="B169" t="s">
        <v>7</v>
      </c>
      <c r="C169">
        <f>C17</f>
        <v>0.15</v>
      </c>
    </row>
    <row r="170" spans="2:3" ht="12.75">
      <c r="B170" t="s">
        <v>36</v>
      </c>
      <c r="C170">
        <f t="shared" si="101"/>
        <v>1</v>
      </c>
    </row>
    <row r="171" spans="2:3" ht="12.75">
      <c r="B171" t="s">
        <v>37</v>
      </c>
      <c r="C171">
        <f t="shared" si="101"/>
        <v>1</v>
      </c>
    </row>
    <row r="173" spans="2:3" ht="12.75">
      <c r="B173" s="5" t="s">
        <v>97</v>
      </c>
      <c r="C173">
        <f>C20</f>
        <v>6</v>
      </c>
    </row>
    <row r="174" spans="2:3" ht="12.75">
      <c r="B174" s="5" t="s">
        <v>98</v>
      </c>
      <c r="C174">
        <f>C22</f>
        <v>1000</v>
      </c>
    </row>
    <row r="175" spans="2:3" ht="12.75">
      <c r="B175" t="s">
        <v>48</v>
      </c>
      <c r="C175" s="5">
        <f>IF(C173&gt;$C$21,0,$C$23)</f>
        <v>0</v>
      </c>
    </row>
    <row r="176" spans="2:3" ht="12.75">
      <c r="B176" t="s">
        <v>49</v>
      </c>
      <c r="C176">
        <v>0</v>
      </c>
    </row>
    <row r="177" spans="2:3" ht="12.75">
      <c r="B177" t="s">
        <v>50</v>
      </c>
      <c r="C177">
        <f>$C$9/$C$8*$C$173/$C$174*(1-$C$16-$C$17)^($C$14-$C$15)</f>
        <v>0.01</v>
      </c>
    </row>
    <row r="179" spans="2:17" ht="12.75">
      <c r="B179" t="s">
        <v>8</v>
      </c>
      <c r="C179" t="s">
        <v>9</v>
      </c>
      <c r="D179" t="s">
        <v>10</v>
      </c>
      <c r="E179" t="s">
        <v>12</v>
      </c>
      <c r="F179" t="s">
        <v>11</v>
      </c>
      <c r="G179" t="s">
        <v>13</v>
      </c>
      <c r="H179" t="s">
        <v>85</v>
      </c>
      <c r="I179" t="s">
        <v>51</v>
      </c>
      <c r="J179" t="s">
        <v>52</v>
      </c>
      <c r="K179" t="s">
        <v>86</v>
      </c>
      <c r="L179" s="11" t="s">
        <v>53</v>
      </c>
      <c r="M179" s="11" t="s">
        <v>54</v>
      </c>
      <c r="N179" s="11" t="s">
        <v>14</v>
      </c>
      <c r="O179" s="11" t="s">
        <v>15</v>
      </c>
      <c r="P179" s="11" t="s">
        <v>16</v>
      </c>
      <c r="Q179" s="11" t="s">
        <v>84</v>
      </c>
    </row>
    <row r="180" spans="2:17" ht="12.75">
      <c r="B180">
        <f>($C$169+1-$C$168)/2</f>
        <v>0.42499999999999993</v>
      </c>
      <c r="C180">
        <f>$C$8*(($B180-$C$17)/(1-$C$16-$C$17))^$C$14</f>
        <v>0.14999999999999994</v>
      </c>
      <c r="D180">
        <f>$C$9*((1-$B180-$C$16)/(1-$C$16-$C$17))^$C$15</f>
        <v>0.2500000000000002</v>
      </c>
      <c r="E180">
        <f aca="true" t="shared" si="102" ref="E180:E198">C180/$C$173/(C180/$C$173+D180/$C$174)</f>
        <v>0.9900990099009901</v>
      </c>
      <c r="F180">
        <f>1-E180</f>
        <v>0.00990099009900991</v>
      </c>
      <c r="G180">
        <f aca="true" t="shared" si="103" ref="G180:G198">$C$177*$E180^2*(1-$C$16-$B180)^$C$15/($B180-$C$17)^$C$14*($C$14/($B180-$C$17)+$C$15/(1-$C$16-$B180))</f>
        <v>0.14258851627737043</v>
      </c>
      <c r="H180">
        <f>IF(J180&gt;1-C168,B180,$C$17)</f>
        <v>0.15</v>
      </c>
      <c r="I180">
        <f aca="true" t="shared" si="104" ref="I180:I198">(E180-$C$176)/(B180-$C$175)</f>
        <v>2.3296447291788005</v>
      </c>
      <c r="J180">
        <f aca="true" t="shared" si="105" ref="J180:J198">1-$C$16-((E180-$C$176)/(B180-$C$175)/$C$177/E180^2/($C$14/(B180-$C$17)+$C$15/(1-$C$16-B180))*(B180-$C$17)^$C$14)^(1/$C$15)</f>
        <v>-0.41156603227952515</v>
      </c>
      <c r="K180">
        <f>IF(J180&lt;$C$175,B180,1-C168)</f>
        <v>0.42499999999999993</v>
      </c>
      <c r="L180" s="11">
        <f>IF(($T$198=TRUE),J198,T197)</f>
        <v>0.24997831426991668</v>
      </c>
      <c r="M180" s="11">
        <f>IF(($T$198=TRUE),E198,O198)</f>
        <v>0.8365574562825584</v>
      </c>
      <c r="N180" s="11">
        <f>IF(($T$198=TRUE),$C$17+1/$I198,$C$17+1/$S197)</f>
        <v>0.45060535609039876</v>
      </c>
      <c r="O180" s="11">
        <f>IF(($T$198=TRUE),1/$I198,1/$S197)</f>
        <v>0.30060535609039873</v>
      </c>
      <c r="P180" s="11">
        <f>L180+(1-M180)*O180</f>
        <v>0.29911001832441875</v>
      </c>
      <c r="Q180" s="11">
        <f>100*(P180-$C$17)/(1-$C$16-$C$17)</f>
        <v>27.110912422621595</v>
      </c>
    </row>
    <row r="181" spans="2:11" ht="12.75">
      <c r="B181">
        <f>H180+(MAX(J180,K180)-H180)/2</f>
        <v>0.2875</v>
      </c>
      <c r="C181">
        <f>$C$8*(($B181-$C$17)/(1-$C$16-$C$17))^$C$14</f>
        <v>0.0375</v>
      </c>
      <c r="D181">
        <f>$C$9*((1-$B181-$C$16)/(1-$C$16-$C$17))^$C$15</f>
        <v>0.5625000000000002</v>
      </c>
      <c r="E181">
        <f t="shared" si="102"/>
        <v>0.9174311926605504</v>
      </c>
      <c r="F181">
        <f aca="true" t="shared" si="106" ref="F181:F198">1-E181</f>
        <v>0.0825688073394496</v>
      </c>
      <c r="G181">
        <f t="shared" si="103"/>
        <v>1.4691141700652688</v>
      </c>
      <c r="H181">
        <f>IF(J181&lt;B181,MAX(H180,J181),H180)</f>
        <v>0.15</v>
      </c>
      <c r="I181">
        <f t="shared" si="104"/>
        <v>3.191065017949741</v>
      </c>
      <c r="J181">
        <f t="shared" si="105"/>
        <v>0.09205539954017117</v>
      </c>
      <c r="K181">
        <f aca="true" t="shared" si="107" ref="K181:K198">IF(J180&lt;B180,B180,K180)</f>
        <v>0.42499999999999993</v>
      </c>
    </row>
    <row r="182" spans="2:20" ht="12.75">
      <c r="B182">
        <f aca="true" t="shared" si="108" ref="B182:B197">H181+(MAX(J181,K181)-H181)/2</f>
        <v>0.2875</v>
      </c>
      <c r="C182">
        <f aca="true" t="shared" si="109" ref="C182:C198">$C$8*(($B182-$C$17)/(1-$C$16-$C$17))^$C$14</f>
        <v>0.0375</v>
      </c>
      <c r="D182">
        <f aca="true" t="shared" si="110" ref="D182:D198">$C$9*((1-$B182-$C$16)/(1-$C$16-$C$17))^$C$15</f>
        <v>0.5625000000000002</v>
      </c>
      <c r="E182">
        <f t="shared" si="102"/>
        <v>0.9174311926605504</v>
      </c>
      <c r="F182">
        <f t="shared" si="106"/>
        <v>0.0825688073394496</v>
      </c>
      <c r="G182">
        <f t="shared" si="103"/>
        <v>1.4691141700652688</v>
      </c>
      <c r="H182">
        <f aca="true" t="shared" si="111" ref="H182:H198">IF(J181&gt;B181,B181,H181)</f>
        <v>0.15</v>
      </c>
      <c r="I182">
        <f t="shared" si="104"/>
        <v>3.191065017949741</v>
      </c>
      <c r="J182">
        <f t="shared" si="105"/>
        <v>0.09205539954017117</v>
      </c>
      <c r="K182">
        <f t="shared" si="107"/>
        <v>0.2875</v>
      </c>
      <c r="L182" t="s">
        <v>8</v>
      </c>
      <c r="M182" t="s">
        <v>9</v>
      </c>
      <c r="N182" t="s">
        <v>10</v>
      </c>
      <c r="O182" t="s">
        <v>12</v>
      </c>
      <c r="P182" t="s">
        <v>11</v>
      </c>
      <c r="Q182" t="s">
        <v>13</v>
      </c>
      <c r="S182" t="s">
        <v>51</v>
      </c>
      <c r="T182" t="s">
        <v>52</v>
      </c>
    </row>
    <row r="183" spans="2:20" ht="12.75">
      <c r="B183">
        <f t="shared" si="108"/>
        <v>0.21875</v>
      </c>
      <c r="C183">
        <f t="shared" si="109"/>
        <v>0.009375000000000003</v>
      </c>
      <c r="D183">
        <f t="shared" si="110"/>
        <v>0.7656250000000002</v>
      </c>
      <c r="E183">
        <f t="shared" si="102"/>
        <v>0.6711409395973155</v>
      </c>
      <c r="F183">
        <f t="shared" si="106"/>
        <v>0.32885906040268453</v>
      </c>
      <c r="G183">
        <f t="shared" si="103"/>
        <v>7.337916801454479</v>
      </c>
      <c r="H183">
        <f t="shared" si="111"/>
        <v>0.15</v>
      </c>
      <c r="I183">
        <f t="shared" si="104"/>
        <v>3.068072866730585</v>
      </c>
      <c r="J183">
        <f t="shared" si="105"/>
        <v>0.3888160524404415</v>
      </c>
      <c r="K183">
        <f t="shared" si="107"/>
        <v>0.2875</v>
      </c>
      <c r="L183">
        <f>J180</f>
        <v>-0.41156603227952515</v>
      </c>
      <c r="M183">
        <f>$C$8*(($L183-$C$17)/(1-$C$16-$C$17))^$C$14</f>
        <v>0.6255003145986818</v>
      </c>
      <c r="N183">
        <f>$C$9*((1-$L183-$C$16)/(1-$C$16-$C$17))^$C$15</f>
        <v>4.0845588235294095</v>
      </c>
      <c r="O183">
        <f>M183/$C$173/(M183/$C$173+N183/$C$174)</f>
        <v>0.9622968248452644</v>
      </c>
      <c r="P183">
        <f>1-O183</f>
        <v>0.037703175154735646</v>
      </c>
      <c r="Q183">
        <f>$C$25*$O183^2*(1-$C$16-$L183)^$C$15/($L183-$C$17)^$C$14*($C$14/($L183-$C$17)+$C$15/(1-$C$16-$L183))</f>
        <v>-0.010655953477499447</v>
      </c>
      <c r="S183">
        <f>(O183-$C$176)/(L183-$C$175)</f>
        <v>-2.338134708336904</v>
      </c>
      <c r="T183">
        <f>1-$C$16-((O183-$C$176)/(L183-$C$175)/$C$177/O183^2/($C$14/(L183-$C$17)+$C$15/(1-$C$16-L183))*(L183-$C$17)^$C$14)^(1/$C$15)</f>
        <v>-6.021995978037268</v>
      </c>
    </row>
    <row r="184" spans="2:20" ht="12.75">
      <c r="B184">
        <f t="shared" si="108"/>
        <v>0.26940802622022075</v>
      </c>
      <c r="C184">
        <f t="shared" si="109"/>
        <v>0.028280879456149946</v>
      </c>
      <c r="D184">
        <f t="shared" si="110"/>
        <v>0.6129237946564171</v>
      </c>
      <c r="E184">
        <f t="shared" si="102"/>
        <v>0.8849272738762874</v>
      </c>
      <c r="F184">
        <f t="shared" si="106"/>
        <v>0.11507272612371255</v>
      </c>
      <c r="G184">
        <f t="shared" si="103"/>
        <v>2.1785785208638644</v>
      </c>
      <c r="H184">
        <f t="shared" si="111"/>
        <v>0.21875</v>
      </c>
      <c r="I184">
        <f t="shared" si="104"/>
        <v>3.2847101338878675</v>
      </c>
      <c r="J184">
        <f t="shared" si="105"/>
        <v>0.1712774337936731</v>
      </c>
      <c r="K184">
        <f t="shared" si="107"/>
        <v>0.2875</v>
      </c>
      <c r="L184">
        <f>T183</f>
        <v>-6.021995978037268</v>
      </c>
      <c r="M184">
        <f aca="true" t="shared" si="112" ref="M184:M198">$C$8*(($L184-$C$17)/(1-$C$16-$C$17))^$C$14</f>
        <v>75.55742350990059</v>
      </c>
      <c r="N184">
        <f aca="true" t="shared" si="113" ref="N184:N198">$C$9*((1-$L184-$C$16)/(1-$C$16-$C$17))^$C$15</f>
        <v>149.372660921485</v>
      </c>
      <c r="O184">
        <f aca="true" t="shared" si="114" ref="O184:O197">M184/$C$173/(M184/$C$173+N184/$C$174)</f>
        <v>0.9882773961157878</v>
      </c>
      <c r="P184">
        <f aca="true" t="shared" si="115" ref="P184:P198">1-O184</f>
        <v>0.011722603884212202</v>
      </c>
      <c r="Q184">
        <f aca="true" t="shared" si="116" ref="Q184:Q198">$C$25*$O184^2*(1-$C$16-$L184)^$C$15/($L184-$C$17)^$C$14*($C$14/($L184-$C$17)+$C$15/(1-$C$16-$L184))</f>
        <v>-5.119416979039953E-05</v>
      </c>
      <c r="S184">
        <f>(O184-$C$176)/(L184-$C$175)</f>
        <v>-0.1641112680447014</v>
      </c>
      <c r="T184">
        <f>1-$C$16-((O184-$C$176)/(L184-$C$175)/$C$177/O184^2/($C$14/(L184-$C$17)+$C$15/(1-$C$16-L184))*(L184-$C$17)^$C$14)^(1/$C$15)</f>
        <v>-154.67515376071577</v>
      </c>
    </row>
    <row r="185" spans="2:20" ht="12.75">
      <c r="B185">
        <f t="shared" si="108"/>
        <v>0.253125</v>
      </c>
      <c r="C185">
        <f t="shared" si="109"/>
        <v>0.021093749999999998</v>
      </c>
      <c r="D185">
        <f t="shared" si="110"/>
        <v>0.66015625</v>
      </c>
      <c r="E185">
        <f t="shared" si="102"/>
        <v>0.8419083255378859</v>
      </c>
      <c r="F185">
        <f t="shared" si="106"/>
        <v>0.15809167446211414</v>
      </c>
      <c r="G185">
        <f t="shared" si="103"/>
        <v>3.176994537392731</v>
      </c>
      <c r="H185">
        <f t="shared" si="111"/>
        <v>0.21875</v>
      </c>
      <c r="I185">
        <f t="shared" si="104"/>
        <v>3.3260575823718947</v>
      </c>
      <c r="J185">
        <f t="shared" si="105"/>
        <v>0.24276158887441268</v>
      </c>
      <c r="K185">
        <f t="shared" si="107"/>
        <v>0.26940802622022075</v>
      </c>
      <c r="L185">
        <f aca="true" t="shared" si="117" ref="L185:L198">T184</f>
        <v>-154.67515376071577</v>
      </c>
      <c r="M185">
        <f t="shared" si="112"/>
        <v>47545.44443708289</v>
      </c>
      <c r="N185">
        <f t="shared" si="113"/>
        <v>79806.40795426801</v>
      </c>
      <c r="O185">
        <f t="shared" si="114"/>
        <v>0.9900292431461359</v>
      </c>
      <c r="P185">
        <f t="shared" si="115"/>
        <v>0.00997075685386406</v>
      </c>
      <c r="Q185">
        <f t="shared" si="116"/>
        <v>-7.523059417174763E-08</v>
      </c>
      <c r="S185">
        <f aca="true" t="shared" si="118" ref="S185:S196">(O185-$C$176)/(L185-$C$175)</f>
        <v>-0.006400699912525851</v>
      </c>
      <c r="T185">
        <f aca="true" t="shared" si="119" ref="T185:T196">1-$C$16-((O185-$C$176)/(L185-$C$175)/$C$177/O185^2/($C$14/(L185-$C$17)+$C$15/(1-$C$16-L185))*(L185-$C$17)^$C$14)^(1/$C$15)</f>
        <v>-18501.460052829534</v>
      </c>
    </row>
    <row r="186" spans="2:20" ht="12.75">
      <c r="B186">
        <f t="shared" si="108"/>
        <v>0.24407901311011038</v>
      </c>
      <c r="C186">
        <f t="shared" si="109"/>
        <v>0.017555426197234363</v>
      </c>
      <c r="D186">
        <f t="shared" si="110"/>
        <v>0.6871535414434742</v>
      </c>
      <c r="E186">
        <f t="shared" si="102"/>
        <v>0.8098138587846317</v>
      </c>
      <c r="F186">
        <f t="shared" si="106"/>
        <v>0.19018614121536825</v>
      </c>
      <c r="G186">
        <f t="shared" si="103"/>
        <v>3.9497937641630156</v>
      </c>
      <c r="H186">
        <f>IF(J186&lt;B186,MAX(H185,J186),H185)</f>
        <v>0.21875</v>
      </c>
      <c r="I186">
        <f t="shared" si="104"/>
        <v>3.3178348620219293</v>
      </c>
      <c r="J186">
        <f t="shared" si="105"/>
        <v>0.2821410032531659</v>
      </c>
      <c r="K186">
        <f t="shared" si="107"/>
        <v>0.253125</v>
      </c>
      <c r="L186">
        <f t="shared" si="117"/>
        <v>-18501.460052829534</v>
      </c>
      <c r="M186">
        <f t="shared" si="112"/>
        <v>678961139.597282</v>
      </c>
      <c r="N186">
        <f t="shared" si="113"/>
        <v>1131669178.9108138</v>
      </c>
      <c r="O186">
        <f t="shared" si="114"/>
        <v>0.9900984270646617</v>
      </c>
      <c r="P186">
        <f t="shared" si="115"/>
        <v>0.009901572935338332</v>
      </c>
      <c r="Q186">
        <f t="shared" si="116"/>
        <v>-5.250395745487937E-12</v>
      </c>
      <c r="S186">
        <f t="shared" si="118"/>
        <v>-5.35146104273668E-05</v>
      </c>
      <c r="T186">
        <f t="shared" si="119"/>
        <v>-24114983.002552915</v>
      </c>
    </row>
    <row r="187" spans="2:20" ht="12.75">
      <c r="B187">
        <f t="shared" si="108"/>
        <v>0.25044550162658297</v>
      </c>
      <c r="C187">
        <f t="shared" si="109"/>
        <v>0.02001183232465961</v>
      </c>
      <c r="D187">
        <f t="shared" si="110"/>
        <v>0.6680966843232221</v>
      </c>
      <c r="E187">
        <f t="shared" si="102"/>
        <v>0.8331177652539841</v>
      </c>
      <c r="F187">
        <f t="shared" si="106"/>
        <v>0.16688223474601593</v>
      </c>
      <c r="G187">
        <f t="shared" si="103"/>
        <v>3.3868530029167245</v>
      </c>
      <c r="H187">
        <f t="shared" si="111"/>
        <v>0.24407901311011038</v>
      </c>
      <c r="I187">
        <f t="shared" si="104"/>
        <v>3.326543139497758</v>
      </c>
      <c r="J187">
        <f t="shared" si="105"/>
        <v>0.25446610066908126</v>
      </c>
      <c r="K187">
        <f t="shared" si="107"/>
        <v>0.253125</v>
      </c>
      <c r="L187">
        <f t="shared" si="117"/>
        <v>-24114983.002552915</v>
      </c>
      <c r="M187">
        <f t="shared" si="112"/>
        <v>1153452718904947.2</v>
      </c>
      <c r="N187">
        <f t="shared" si="113"/>
        <v>1922421285865761.8</v>
      </c>
      <c r="O187">
        <f t="shared" si="114"/>
        <v>0.9900990094538301</v>
      </c>
      <c r="P187">
        <f t="shared" si="115"/>
        <v>0.009900990546169885</v>
      </c>
      <c r="Q187">
        <f t="shared" si="116"/>
        <v>-3.090471695994302E-18</v>
      </c>
      <c r="S187">
        <f t="shared" si="118"/>
        <v>-4.1057420996274974E-08</v>
      </c>
      <c r="T187">
        <f t="shared" si="119"/>
        <v>-1134735900704.5498</v>
      </c>
    </row>
    <row r="188" spans="2:20" ht="12.75">
      <c r="B188">
        <f t="shared" si="108"/>
        <v>0.24927255688959582</v>
      </c>
      <c r="C188">
        <f t="shared" si="109"/>
        <v>0.019547187870541573</v>
      </c>
      <c r="D188">
        <f t="shared" si="110"/>
        <v>0.6715875304887362</v>
      </c>
      <c r="E188">
        <f t="shared" si="102"/>
        <v>0.8290887634000078</v>
      </c>
      <c r="F188">
        <f t="shared" si="106"/>
        <v>0.1709112365999922</v>
      </c>
      <c r="G188">
        <f t="shared" si="103"/>
        <v>3.4835425654721237</v>
      </c>
      <c r="H188">
        <f t="shared" si="111"/>
        <v>0.25044550162658297</v>
      </c>
      <c r="I188">
        <f t="shared" si="104"/>
        <v>3.3260330529173165</v>
      </c>
      <c r="J188">
        <f t="shared" si="105"/>
        <v>0.25958031592375364</v>
      </c>
      <c r="K188">
        <f t="shared" si="107"/>
        <v>0.253125</v>
      </c>
      <c r="L188">
        <f t="shared" si="117"/>
        <v>-1134735900704.5498</v>
      </c>
      <c r="M188">
        <f t="shared" si="112"/>
        <v>2.553968061516906E+24</v>
      </c>
      <c r="N188">
        <f t="shared" si="113"/>
        <v>4.2566134358656353E+24</v>
      </c>
      <c r="O188">
        <f t="shared" si="114"/>
        <v>0.9900990099009805</v>
      </c>
      <c r="P188">
        <f t="shared" si="115"/>
        <v>0.009900990099019458</v>
      </c>
      <c r="Q188">
        <f t="shared" si="116"/>
        <v>-1.3956829347556463E-27</v>
      </c>
      <c r="S188">
        <f t="shared" si="118"/>
        <v>-8.725369570895173E-13</v>
      </c>
      <c r="T188">
        <f t="shared" si="119"/>
        <v>-1.1582910520584022E+19</v>
      </c>
    </row>
    <row r="189" spans="2:20" ht="12.75">
      <c r="B189">
        <f t="shared" si="108"/>
        <v>0.2550129087751683</v>
      </c>
      <c r="C189">
        <f t="shared" si="109"/>
        <v>0.021873145803811878</v>
      </c>
      <c r="D189">
        <f t="shared" si="110"/>
        <v>0.6545901201875596</v>
      </c>
      <c r="E189">
        <f t="shared" si="102"/>
        <v>0.8477737901536359</v>
      </c>
      <c r="F189">
        <f t="shared" si="106"/>
        <v>0.15222620984636415</v>
      </c>
      <c r="G189">
        <f t="shared" si="103"/>
        <v>3.0378897213179257</v>
      </c>
      <c r="H189">
        <f t="shared" si="111"/>
        <v>0.24927255688959582</v>
      </c>
      <c r="I189">
        <f t="shared" si="104"/>
        <v>3.324434806949613</v>
      </c>
      <c r="J189">
        <f t="shared" si="105"/>
        <v>0.23449931894380782</v>
      </c>
      <c r="K189">
        <f t="shared" si="107"/>
        <v>0.253125</v>
      </c>
      <c r="L189">
        <f t="shared" si="117"/>
        <v>-1.1582910520584022E+19</v>
      </c>
      <c r="M189">
        <f t="shared" si="112"/>
        <v>2.661100485180616E+38</v>
      </c>
      <c r="N189">
        <f t="shared" si="113"/>
        <v>4.435167475301026E+38</v>
      </c>
      <c r="O189">
        <f t="shared" si="114"/>
        <v>0.9900990099009901</v>
      </c>
      <c r="P189">
        <f t="shared" si="115"/>
        <v>0.00990099009900991</v>
      </c>
      <c r="Q189">
        <f t="shared" si="116"/>
        <v>0</v>
      </c>
      <c r="S189">
        <f t="shared" si="118"/>
        <v>-8.54792936664306E-20</v>
      </c>
      <c r="T189" t="e">
        <f t="shared" si="119"/>
        <v>#DIV/0!</v>
      </c>
    </row>
    <row r="190" spans="2:20" ht="12.75">
      <c r="B190">
        <f t="shared" si="108"/>
        <v>0.2511987784447979</v>
      </c>
      <c r="C190">
        <f t="shared" si="109"/>
        <v>0.02031310960407132</v>
      </c>
      <c r="D190">
        <f t="shared" si="110"/>
        <v>0.6658596246923691</v>
      </c>
      <c r="E190">
        <f t="shared" si="102"/>
        <v>0.8356461326402007</v>
      </c>
      <c r="F190">
        <f t="shared" si="106"/>
        <v>0.1643538673597993</v>
      </c>
      <c r="G190">
        <f t="shared" si="103"/>
        <v>3.326332966431746</v>
      </c>
      <c r="H190">
        <f t="shared" si="111"/>
        <v>0.24927255688959582</v>
      </c>
      <c r="I190">
        <f t="shared" si="104"/>
        <v>3.326632947077957</v>
      </c>
      <c r="J190">
        <f t="shared" si="105"/>
        <v>0.25117854164851716</v>
      </c>
      <c r="K190">
        <f t="shared" si="107"/>
        <v>0.2550129087751683</v>
      </c>
      <c r="L190" t="e">
        <f t="shared" si="117"/>
        <v>#DIV/0!</v>
      </c>
      <c r="M190" t="e">
        <f t="shared" si="112"/>
        <v>#DIV/0!</v>
      </c>
      <c r="N190" t="e">
        <f t="shared" si="113"/>
        <v>#DIV/0!</v>
      </c>
      <c r="O190" t="e">
        <f t="shared" si="114"/>
        <v>#DIV/0!</v>
      </c>
      <c r="P190" t="e">
        <f t="shared" si="115"/>
        <v>#DIV/0!</v>
      </c>
      <c r="Q190" t="e">
        <f t="shared" si="116"/>
        <v>#DIV/0!</v>
      </c>
      <c r="S190" t="e">
        <f t="shared" si="118"/>
        <v>#DIV/0!</v>
      </c>
      <c r="T190" t="e">
        <f t="shared" si="119"/>
        <v>#DIV/0!</v>
      </c>
    </row>
    <row r="191" spans="2:20" ht="12.75">
      <c r="B191">
        <f t="shared" si="108"/>
        <v>0.2521427328323821</v>
      </c>
      <c r="C191">
        <f t="shared" si="109"/>
        <v>0.02069382718109234</v>
      </c>
      <c r="D191">
        <f t="shared" si="110"/>
        <v>0.6630615925780071</v>
      </c>
      <c r="E191">
        <f t="shared" si="102"/>
        <v>0.8387508985135194</v>
      </c>
      <c r="F191">
        <f t="shared" si="106"/>
        <v>0.16124910148648064</v>
      </c>
      <c r="G191">
        <f t="shared" si="103"/>
        <v>3.252189834372016</v>
      </c>
      <c r="H191">
        <f t="shared" si="111"/>
        <v>0.24927255688959582</v>
      </c>
      <c r="I191">
        <f t="shared" si="104"/>
        <v>3.32649245564852</v>
      </c>
      <c r="J191">
        <f t="shared" si="105"/>
        <v>0.24705553897057447</v>
      </c>
      <c r="K191">
        <f t="shared" si="107"/>
        <v>0.2511987784447979</v>
      </c>
      <c r="L191" t="e">
        <f t="shared" si="117"/>
        <v>#DIV/0!</v>
      </c>
      <c r="M191" t="e">
        <f t="shared" si="112"/>
        <v>#DIV/0!</v>
      </c>
      <c r="N191" t="e">
        <f t="shared" si="113"/>
        <v>#DIV/0!</v>
      </c>
      <c r="O191" t="e">
        <f t="shared" si="114"/>
        <v>#DIV/0!</v>
      </c>
      <c r="P191" t="e">
        <f t="shared" si="115"/>
        <v>#DIV/0!</v>
      </c>
      <c r="Q191" t="e">
        <f t="shared" si="116"/>
        <v>#DIV/0!</v>
      </c>
      <c r="S191" t="e">
        <f t="shared" si="118"/>
        <v>#DIV/0!</v>
      </c>
      <c r="T191" t="e">
        <f t="shared" si="119"/>
        <v>#DIV/0!</v>
      </c>
    </row>
    <row r="192" spans="2:20" ht="12.75">
      <c r="B192">
        <f t="shared" si="108"/>
        <v>0.25023566766719685</v>
      </c>
      <c r="C192">
        <f t="shared" si="109"/>
        <v>0.01992830890450658</v>
      </c>
      <c r="D192">
        <f t="shared" si="110"/>
        <v>0.668720511202553</v>
      </c>
      <c r="E192">
        <f t="shared" si="102"/>
        <v>0.8324052985754687</v>
      </c>
      <c r="F192">
        <f t="shared" si="106"/>
        <v>0.16759470142453126</v>
      </c>
      <c r="G192">
        <f t="shared" si="103"/>
        <v>3.403929103724526</v>
      </c>
      <c r="H192">
        <f t="shared" si="111"/>
        <v>0.24927255688959582</v>
      </c>
      <c r="I192">
        <f t="shared" si="104"/>
        <v>3.3264854140718803</v>
      </c>
      <c r="J192">
        <f t="shared" si="105"/>
        <v>0.2553814578988405</v>
      </c>
      <c r="K192">
        <f t="shared" si="107"/>
        <v>0.2521427328323821</v>
      </c>
      <c r="L192" t="e">
        <f t="shared" si="117"/>
        <v>#DIV/0!</v>
      </c>
      <c r="M192" t="e">
        <f t="shared" si="112"/>
        <v>#DIV/0!</v>
      </c>
      <c r="N192" t="e">
        <f t="shared" si="113"/>
        <v>#DIV/0!</v>
      </c>
      <c r="O192" t="e">
        <f t="shared" si="114"/>
        <v>#DIV/0!</v>
      </c>
      <c r="P192" t="e">
        <f t="shared" si="115"/>
        <v>#DIV/0!</v>
      </c>
      <c r="Q192" t="e">
        <f t="shared" si="116"/>
        <v>#DIV/0!</v>
      </c>
      <c r="S192" t="e">
        <f t="shared" si="118"/>
        <v>#DIV/0!</v>
      </c>
      <c r="T192" t="e">
        <f t="shared" si="119"/>
        <v>#DIV/0!</v>
      </c>
    </row>
    <row r="193" spans="2:20" ht="12.75">
      <c r="B193">
        <f t="shared" si="108"/>
        <v>0.25232700739421815</v>
      </c>
      <c r="C193">
        <f t="shared" si="109"/>
        <v>0.020768561538359757</v>
      </c>
      <c r="D193">
        <f t="shared" si="110"/>
        <v>0.6625160605243521</v>
      </c>
      <c r="E193">
        <f t="shared" si="102"/>
        <v>0.8393488796616368</v>
      </c>
      <c r="F193">
        <f t="shared" si="106"/>
        <v>0.16065112033836315</v>
      </c>
      <c r="G193">
        <f t="shared" si="103"/>
        <v>3.2379324987193328</v>
      </c>
      <c r="H193">
        <f t="shared" si="111"/>
        <v>0.25023566766719685</v>
      </c>
      <c r="I193">
        <f t="shared" si="104"/>
        <v>3.326432982064011</v>
      </c>
      <c r="J193">
        <f t="shared" si="105"/>
        <v>0.24625026066697953</v>
      </c>
      <c r="K193">
        <f t="shared" si="107"/>
        <v>0.2521427328323821</v>
      </c>
      <c r="L193" t="e">
        <f t="shared" si="117"/>
        <v>#DIV/0!</v>
      </c>
      <c r="M193" t="e">
        <f t="shared" si="112"/>
        <v>#DIV/0!</v>
      </c>
      <c r="N193" t="e">
        <f t="shared" si="113"/>
        <v>#DIV/0!</v>
      </c>
      <c r="O193" t="e">
        <f t="shared" si="114"/>
        <v>#DIV/0!</v>
      </c>
      <c r="P193" t="e">
        <f t="shared" si="115"/>
        <v>#DIV/0!</v>
      </c>
      <c r="Q193" t="e">
        <f t="shared" si="116"/>
        <v>#DIV/0!</v>
      </c>
      <c r="S193" t="e">
        <f t="shared" si="118"/>
        <v>#DIV/0!</v>
      </c>
      <c r="T193" t="e">
        <f t="shared" si="119"/>
        <v>#DIV/0!</v>
      </c>
    </row>
    <row r="194" spans="2:20" ht="12.75">
      <c r="B194">
        <f t="shared" si="108"/>
        <v>0.25118920024978947</v>
      </c>
      <c r="C194">
        <f t="shared" si="109"/>
        <v>0.02030926462252958</v>
      </c>
      <c r="D194">
        <f t="shared" si="110"/>
        <v>0.66588804618983</v>
      </c>
      <c r="E194">
        <f t="shared" si="102"/>
        <v>0.8356142687255846</v>
      </c>
      <c r="F194">
        <f t="shared" si="106"/>
        <v>0.16438573127441536</v>
      </c>
      <c r="G194">
        <f t="shared" si="103"/>
        <v>3.327094896230783</v>
      </c>
      <c r="H194">
        <f t="shared" si="111"/>
        <v>0.25023566766719685</v>
      </c>
      <c r="I194">
        <f t="shared" si="104"/>
        <v>3.326632943990533</v>
      </c>
      <c r="J194">
        <f t="shared" si="105"/>
        <v>0.25122035901712864</v>
      </c>
      <c r="K194">
        <f t="shared" si="107"/>
        <v>0.25232700739421815</v>
      </c>
      <c r="L194" t="e">
        <f t="shared" si="117"/>
        <v>#DIV/0!</v>
      </c>
      <c r="M194" t="e">
        <f t="shared" si="112"/>
        <v>#DIV/0!</v>
      </c>
      <c r="N194" t="e">
        <f t="shared" si="113"/>
        <v>#DIV/0!</v>
      </c>
      <c r="O194" t="e">
        <f t="shared" si="114"/>
        <v>#DIV/0!</v>
      </c>
      <c r="P194" t="e">
        <f t="shared" si="115"/>
        <v>#DIV/0!</v>
      </c>
      <c r="Q194" t="e">
        <f t="shared" si="116"/>
        <v>#DIV/0!</v>
      </c>
      <c r="S194" t="e">
        <f t="shared" si="118"/>
        <v>#DIV/0!</v>
      </c>
      <c r="T194" t="e">
        <f t="shared" si="119"/>
        <v>#DIV/0!</v>
      </c>
    </row>
    <row r="195" spans="2:25" ht="15.75">
      <c r="B195">
        <f t="shared" si="108"/>
        <v>0.25128133753070747</v>
      </c>
      <c r="C195">
        <f t="shared" si="109"/>
        <v>0.020346266443654407</v>
      </c>
      <c r="D195">
        <f t="shared" si="110"/>
        <v>0.6656146712338213</v>
      </c>
      <c r="E195">
        <f t="shared" si="102"/>
        <v>0.8359204807818426</v>
      </c>
      <c r="F195">
        <f t="shared" si="106"/>
        <v>0.16407951921815744</v>
      </c>
      <c r="G195">
        <f t="shared" si="103"/>
        <v>3.3197735881861963</v>
      </c>
      <c r="H195">
        <f t="shared" si="111"/>
        <v>0.25118920024978947</v>
      </c>
      <c r="I195">
        <f t="shared" si="104"/>
        <v>3.3266317705734516</v>
      </c>
      <c r="J195">
        <f t="shared" si="105"/>
        <v>0.25081808203747535</v>
      </c>
      <c r="K195">
        <f t="shared" si="107"/>
        <v>0.25232700739421815</v>
      </c>
      <c r="L195" t="e">
        <f t="shared" si="117"/>
        <v>#DIV/0!</v>
      </c>
      <c r="M195" t="e">
        <f t="shared" si="112"/>
        <v>#DIV/0!</v>
      </c>
      <c r="N195" t="e">
        <f t="shared" si="113"/>
        <v>#DIV/0!</v>
      </c>
      <c r="O195" t="e">
        <f t="shared" si="114"/>
        <v>#DIV/0!</v>
      </c>
      <c r="P195" t="e">
        <f t="shared" si="115"/>
        <v>#DIV/0!</v>
      </c>
      <c r="Q195" t="e">
        <f t="shared" si="116"/>
        <v>#DIV/0!</v>
      </c>
      <c r="S195" t="e">
        <f t="shared" si="118"/>
        <v>#DIV/0!</v>
      </c>
      <c r="T195" t="e">
        <f t="shared" si="119"/>
        <v>#DIV/0!</v>
      </c>
      <c r="Y195" s="1"/>
    </row>
    <row r="196" spans="2:20" ht="12.75">
      <c r="B196">
        <f t="shared" si="108"/>
        <v>0.2517581038220038</v>
      </c>
      <c r="C196">
        <f t="shared" si="109"/>
        <v>0.020538271127503553</v>
      </c>
      <c r="D196">
        <f t="shared" si="110"/>
        <v>0.6642009834355225</v>
      </c>
      <c r="E196">
        <f t="shared" si="102"/>
        <v>0.837494255156232</v>
      </c>
      <c r="F196">
        <f t="shared" si="106"/>
        <v>0.162505744843768</v>
      </c>
      <c r="G196">
        <f t="shared" si="103"/>
        <v>3.282175415152778</v>
      </c>
      <c r="H196">
        <f t="shared" si="111"/>
        <v>0.25118920024978947</v>
      </c>
      <c r="I196">
        <f t="shared" si="104"/>
        <v>3.3265831067283185</v>
      </c>
      <c r="J196">
        <f t="shared" si="105"/>
        <v>0.24873594515028702</v>
      </c>
      <c r="K196">
        <f t="shared" si="107"/>
        <v>0.25128133753070747</v>
      </c>
      <c r="L196" t="e">
        <f t="shared" si="117"/>
        <v>#DIV/0!</v>
      </c>
      <c r="M196" t="e">
        <f t="shared" si="112"/>
        <v>#DIV/0!</v>
      </c>
      <c r="N196" t="e">
        <f t="shared" si="113"/>
        <v>#DIV/0!</v>
      </c>
      <c r="O196" t="e">
        <f t="shared" si="114"/>
        <v>#DIV/0!</v>
      </c>
      <c r="P196" t="e">
        <f t="shared" si="115"/>
        <v>#DIV/0!</v>
      </c>
      <c r="Q196" t="e">
        <f t="shared" si="116"/>
        <v>#DIV/0!</v>
      </c>
      <c r="S196" t="e">
        <f t="shared" si="118"/>
        <v>#DIV/0!</v>
      </c>
      <c r="T196" t="e">
        <f t="shared" si="119"/>
        <v>#DIV/0!</v>
      </c>
    </row>
    <row r="197" spans="2:33" ht="12.75">
      <c r="B197">
        <f t="shared" si="108"/>
        <v>0.2512352688902485</v>
      </c>
      <c r="C197">
        <f t="shared" si="109"/>
        <v>0.020327761323532402</v>
      </c>
      <c r="D197">
        <f t="shared" si="110"/>
        <v>0.665751351695893</v>
      </c>
      <c r="E197">
        <f t="shared" si="102"/>
        <v>0.8357674590743803</v>
      </c>
      <c r="F197">
        <f t="shared" si="106"/>
        <v>0.16423254092561967</v>
      </c>
      <c r="G197">
        <f t="shared" si="103"/>
        <v>3.323431993463632</v>
      </c>
      <c r="H197">
        <f t="shared" si="111"/>
        <v>0.25118920024978947</v>
      </c>
      <c r="I197">
        <f t="shared" si="104"/>
        <v>3.32663269279873</v>
      </c>
      <c r="J197">
        <f t="shared" si="105"/>
        <v>0.25101922485557177</v>
      </c>
      <c r="K197">
        <f t="shared" si="107"/>
        <v>0.2517581038220038</v>
      </c>
      <c r="L197" t="e">
        <f t="shared" si="117"/>
        <v>#DIV/0!</v>
      </c>
      <c r="M197" t="e">
        <f t="shared" si="112"/>
        <v>#DIV/0!</v>
      </c>
      <c r="N197" t="e">
        <f t="shared" si="113"/>
        <v>#DIV/0!</v>
      </c>
      <c r="O197" t="e">
        <f t="shared" si="114"/>
        <v>#DIV/0!</v>
      </c>
      <c r="P197" t="e">
        <f t="shared" si="115"/>
        <v>#DIV/0!</v>
      </c>
      <c r="Q197" t="e">
        <f t="shared" si="116"/>
        <v>#DIV/0!</v>
      </c>
      <c r="S197" t="e">
        <f>(O197-$C$176)/(L197-$C$175)</f>
        <v>#DIV/0!</v>
      </c>
      <c r="T197" t="e">
        <f>1-$C$16-((O197-$C$176)/(L197-$C$175)/$C$177/O197^2/($C$14/(L197-$C$17)+$C$15/(1-$C$16-L197))*(L197-$C$17)^$C$14)^(1/$C$15)</f>
        <v>#DIV/0!</v>
      </c>
      <c r="Y197" t="s">
        <v>39</v>
      </c>
      <c r="AA197" t="s">
        <v>39</v>
      </c>
      <c r="AD197" t="s">
        <v>41</v>
      </c>
      <c r="AG197" t="s">
        <v>41</v>
      </c>
    </row>
    <row r="198" spans="2:33" ht="12.75">
      <c r="B198">
        <f>H197+(K197-H197)/2</f>
        <v>0.25147365203589667</v>
      </c>
      <c r="C198">
        <f t="shared" si="109"/>
        <v>0.020423607386781298</v>
      </c>
      <c r="D198">
        <f t="shared" si="110"/>
        <v>0.6650442473322842</v>
      </c>
      <c r="E198">
        <f t="shared" si="102"/>
        <v>0.8365574562825584</v>
      </c>
      <c r="F198">
        <f t="shared" si="106"/>
        <v>0.1634425437174416</v>
      </c>
      <c r="G198">
        <f t="shared" si="103"/>
        <v>3.3045499542427352</v>
      </c>
      <c r="H198">
        <f t="shared" si="111"/>
        <v>0.25118920024978947</v>
      </c>
      <c r="I198">
        <f t="shared" si="104"/>
        <v>3.326620699663374</v>
      </c>
      <c r="J198">
        <f t="shared" si="105"/>
        <v>0.24997831426991668</v>
      </c>
      <c r="K198">
        <f t="shared" si="107"/>
        <v>0.2512352688902485</v>
      </c>
      <c r="L198" t="e">
        <f t="shared" si="117"/>
        <v>#DIV/0!</v>
      </c>
      <c r="M198" t="e">
        <f t="shared" si="112"/>
        <v>#DIV/0!</v>
      </c>
      <c r="N198" t="e">
        <f t="shared" si="113"/>
        <v>#DIV/0!</v>
      </c>
      <c r="O198" t="e">
        <f>M198/$C$173/(M198/$C$173+N198/$C$174)</f>
        <v>#DIV/0!</v>
      </c>
      <c r="P198" t="e">
        <f t="shared" si="115"/>
        <v>#DIV/0!</v>
      </c>
      <c r="Q198" t="e">
        <f t="shared" si="116"/>
        <v>#DIV/0!</v>
      </c>
      <c r="T198" t="b">
        <f>ISERR(T197)</f>
        <v>1</v>
      </c>
      <c r="Y198" t="s">
        <v>40</v>
      </c>
      <c r="AA198" t="s">
        <v>40</v>
      </c>
      <c r="AD198" t="s">
        <v>40</v>
      </c>
      <c r="AG198" t="s">
        <v>40</v>
      </c>
    </row>
    <row r="199" spans="30:32" ht="12.75">
      <c r="AD199" t="s">
        <v>45</v>
      </c>
      <c r="AE199">
        <f>$C$11/$C$10*$C$13/$C$12</f>
        <v>0.0909090909090909</v>
      </c>
      <c r="AF199" t="s">
        <v>46</v>
      </c>
    </row>
    <row r="200" spans="25:34" ht="12.75">
      <c r="Y200" t="s">
        <v>87</v>
      </c>
      <c r="Z200">
        <f>1/$E$155</f>
        <v>0.01</v>
      </c>
      <c r="AD200" t="s">
        <v>33</v>
      </c>
      <c r="AE200">
        <f>IF($E$155&lt;1,((1+AE199*(1/$E$155^2-1))^0.5-1)/(1/$E$155-1),AE199)</f>
        <v>0.0909090909090909</v>
      </c>
      <c r="AF200" t="s">
        <v>17</v>
      </c>
      <c r="AG200" t="s">
        <v>34</v>
      </c>
      <c r="AH200" t="s">
        <v>35</v>
      </c>
    </row>
    <row r="201" spans="2:34" ht="12.75">
      <c r="B201" t="s">
        <v>66</v>
      </c>
      <c r="M201" t="s">
        <v>22</v>
      </c>
      <c r="N201" t="s">
        <v>8</v>
      </c>
      <c r="O201" t="s">
        <v>9</v>
      </c>
      <c r="P201" t="s">
        <v>12</v>
      </c>
      <c r="Q201" t="s">
        <v>23</v>
      </c>
      <c r="R201" t="s">
        <v>25</v>
      </c>
      <c r="S201" t="s">
        <v>26</v>
      </c>
      <c r="T201" t="s">
        <v>28</v>
      </c>
      <c r="U201" t="s">
        <v>29</v>
      </c>
      <c r="V201" t="s">
        <v>30</v>
      </c>
      <c r="W201" t="s">
        <v>32</v>
      </c>
      <c r="Y201" t="s">
        <v>33</v>
      </c>
      <c r="Z201" t="s">
        <v>84</v>
      </c>
      <c r="AA201" t="s">
        <v>84</v>
      </c>
      <c r="AB201" t="s">
        <v>84</v>
      </c>
      <c r="AD201" t="s">
        <v>42</v>
      </c>
      <c r="AE201" t="s">
        <v>47</v>
      </c>
      <c r="AF201" t="s">
        <v>84</v>
      </c>
      <c r="AG201" t="s">
        <v>84</v>
      </c>
      <c r="AH201" t="s">
        <v>84</v>
      </c>
    </row>
    <row r="202" spans="1:22" ht="12.75">
      <c r="A202" s="5" t="s">
        <v>38</v>
      </c>
      <c r="B202" t="s">
        <v>8</v>
      </c>
      <c r="C202" t="s">
        <v>9</v>
      </c>
      <c r="D202" t="s">
        <v>10</v>
      </c>
      <c r="E202" t="s">
        <v>12</v>
      </c>
      <c r="F202" t="s">
        <v>11</v>
      </c>
      <c r="G202" t="s">
        <v>13</v>
      </c>
      <c r="I202" t="s">
        <v>38</v>
      </c>
      <c r="J202" t="s">
        <v>16</v>
      </c>
      <c r="K202" t="s">
        <v>84</v>
      </c>
      <c r="L202" t="s">
        <v>99</v>
      </c>
      <c r="Q202" t="s">
        <v>24</v>
      </c>
      <c r="S202" t="s">
        <v>27</v>
      </c>
      <c r="V202" t="s">
        <v>31</v>
      </c>
    </row>
    <row r="203" spans="1:34" ht="12.75">
      <c r="A203" s="5">
        <f>ROW(B203)</f>
        <v>203</v>
      </c>
      <c r="B203">
        <f>$L180</f>
        <v>0.24997831426991668</v>
      </c>
      <c r="C203">
        <f>$C$8*(($B203-$C$17)/(1-$C$16-$C$17))^$C$14</f>
        <v>0.019826109072900947</v>
      </c>
      <c r="D203">
        <f>$C$9*((1-$B203-$C$16)/(1-$C$16-$C$17))^$C$15</f>
        <v>0.6694860086854412</v>
      </c>
      <c r="E203">
        <f>C203/$C$173/(C203/$C$173+D203/$C$174)</f>
        <v>0.8315265772253654</v>
      </c>
      <c r="F203">
        <f>1-E203</f>
        <v>0.16847342277463462</v>
      </c>
      <c r="G203">
        <f aca="true" t="shared" si="120" ref="G203:G303">$C$177*$E203^2*(1-$C$16-$B203)^$C$15/($B203-$C$17)^$C$14*($C$14/($B203-$C$17)+$C$15/(1-$C$16-$B203))</f>
        <v>3.425003085679865</v>
      </c>
      <c r="I203">
        <f>1/G203</f>
        <v>0.2919705398751486</v>
      </c>
      <c r="J203">
        <f>B203+(1-E203)/G203</f>
        <v>0.2991675904720409</v>
      </c>
      <c r="K203">
        <f>100*(J203-$C$23)/(1-$C$16-$C$23)</f>
        <v>27.12138008582562</v>
      </c>
      <c r="L203">
        <f>ROW(B203)</f>
        <v>203</v>
      </c>
      <c r="M203">
        <f>$I$203/I203</f>
        <v>1</v>
      </c>
      <c r="N203">
        <f>B203</f>
        <v>0.24997831426991668</v>
      </c>
      <c r="O203">
        <f>C203</f>
        <v>0.019826109072900947</v>
      </c>
      <c r="P203">
        <f>E203</f>
        <v>0.8315265772253654</v>
      </c>
      <c r="Y203">
        <f>MIN(1,($Z$200*$C$11/$C$10*$C$12/$C$13)^(1-$C$11/$C$10*$C$12/$C$13))</f>
        <v>0.002327230981091195</v>
      </c>
      <c r="Z203">
        <f>K203</f>
        <v>27.12138008582562</v>
      </c>
      <c r="AA203">
        <f>Z203*Y203</f>
        <v>0.06311771598568315</v>
      </c>
      <c r="AB203">
        <f>($C$18*Z203+$C$19*AA203)/($C$18+$C$19)</f>
        <v>13.592248900905652</v>
      </c>
      <c r="AD203">
        <f>I203*$AE$200</f>
        <v>0.026542776352286232</v>
      </c>
      <c r="AE203">
        <f>AD203/$I$203</f>
        <v>0.0909090909090909</v>
      </c>
      <c r="AF203">
        <f>K203</f>
        <v>27.12138008582562</v>
      </c>
      <c r="AG203">
        <f>IF(AE203&lt;1,AE203*$AF$203,VLOOKUP(AD203,I$203:K$302,3,TRUE))</f>
        <v>2.4655800078023287</v>
      </c>
      <c r="AH203">
        <f>($C$18*AF203+$C$19*AG203)/($C$18+$C$19)</f>
        <v>14.793480046813976</v>
      </c>
    </row>
    <row r="204" spans="1:34" ht="12.75">
      <c r="A204" s="5">
        <f>ROW(B204)</f>
        <v>204</v>
      </c>
      <c r="B204">
        <f>B203+(1-$C$16-$B$203)/100</f>
        <v>0.2544785311272175</v>
      </c>
      <c r="C204">
        <f aca="true" t="shared" si="121" ref="C204:C303">$C$8*(($B204-$C$17)/(1-$C$16-$C$17))^$C$14</f>
        <v>0.021651101090580428</v>
      </c>
      <c r="D204">
        <f aca="true" t="shared" si="122" ref="D204:D303">$C$9*((1-$B204-$C$16)/(1-$C$16-$C$17))^$C$15</f>
        <v>0.6561632371126007</v>
      </c>
      <c r="E204">
        <f>C204/$C$173/(C204/$C$173+D204/$C$174)</f>
        <v>0.8461401033721138</v>
      </c>
      <c r="F204">
        <f>1-E204</f>
        <v>0.15385989662788624</v>
      </c>
      <c r="G204">
        <f t="shared" si="120"/>
        <v>3.0765551581252617</v>
      </c>
      <c r="I204">
        <f>1/G204</f>
        <v>0.3250388660703755</v>
      </c>
      <c r="J204">
        <f>B204+(1-E204)/G204</f>
        <v>0.30448897746085085</v>
      </c>
      <c r="K204">
        <f>100*(J204-$C$23)/(1-$C$16-$C$23)</f>
        <v>28.08890499288198</v>
      </c>
      <c r="L204">
        <f aca="true" t="shared" si="123" ref="L204:L267">ROW(B204)</f>
        <v>204</v>
      </c>
      <c r="M204">
        <f>$I$203/I204</f>
        <v>0.8982634704735059</v>
      </c>
      <c r="N204">
        <f>B204</f>
        <v>0.2544785311272175</v>
      </c>
      <c r="O204">
        <f>C204</f>
        <v>0.021651101090580428</v>
      </c>
      <c r="P204">
        <f>E204</f>
        <v>0.8461401033721138</v>
      </c>
      <c r="Q204">
        <f>$C$173*(M203-M204)*P204/O204</f>
        <v>23.855606396217734</v>
      </c>
      <c r="R204">
        <f>Q204*100/$Q$303</f>
        <v>14.16110365074748</v>
      </c>
      <c r="S204">
        <f aca="true" t="shared" si="124" ref="S204:S267">S205-R204</f>
        <v>0.0005643442458538317</v>
      </c>
      <c r="T204">
        <f>$C$174*(M203-M204)*F204/D204</f>
        <v>23.855606396217727</v>
      </c>
      <c r="U204">
        <f>R204/(M203-M204)</f>
        <v>139.19389344866198</v>
      </c>
      <c r="V204">
        <f>$C$173/$C$174*P204/O204</f>
        <v>0.2344841769937245</v>
      </c>
      <c r="W204">
        <f>V204*$C$11/$C$10*$C$13/$C$12</f>
        <v>0.02131674336306586</v>
      </c>
      <c r="Y204">
        <f>MIN(Y203+($Q$303-SUM($Q$204:$Q204))*(1/M204-1/M203)*$Y$203/$Q$303,1)</f>
        <v>0.0025534852567313396</v>
      </c>
      <c r="Z204">
        <f>K204</f>
        <v>28.08890499288198</v>
      </c>
      <c r="AA204">
        <f>Z204*Y204</f>
        <v>0.07172460477705145</v>
      </c>
      <c r="AB204">
        <f>($C$18*Z204+$C$19*AA204)/($C$18+$C$19)</f>
        <v>14.080314798829516</v>
      </c>
      <c r="AD204">
        <f>I204*$AE$200</f>
        <v>0.029548987824579587</v>
      </c>
      <c r="AE204">
        <f>AD204/$I$203</f>
        <v>0.10120537447790184</v>
      </c>
      <c r="AF204">
        <f>K204</f>
        <v>28.08890499288198</v>
      </c>
      <c r="AG204">
        <f>IF(AE204&lt;1,AE204*$AF$203,VLOOKUP(AD204,I$203:K$302,3,TRUE))</f>
        <v>2.7448294279434915</v>
      </c>
      <c r="AH204">
        <f>($C$18*AF204+$C$19*AG204)/($C$18+$C$19)</f>
        <v>15.416867210412736</v>
      </c>
    </row>
    <row r="205" spans="1:34" ht="12.75">
      <c r="A205" s="5">
        <f aca="true" t="shared" si="125" ref="A205:A264">ROW(B205)</f>
        <v>205</v>
      </c>
      <c r="B205">
        <f aca="true" t="shared" si="126" ref="B205:B268">B204+(1-$C$16-$B$203)/100</f>
        <v>0.25897874798451836</v>
      </c>
      <c r="C205">
        <f t="shared" si="121"/>
        <v>0.023556431429302156</v>
      </c>
      <c r="D205">
        <f t="shared" si="122"/>
        <v>0.6429743627414976</v>
      </c>
      <c r="E205">
        <f aca="true" t="shared" si="127" ref="E205:E264">C205/$C$173/(C205/$C$173+D205/$C$174)</f>
        <v>0.8592760228108414</v>
      </c>
      <c r="F205">
        <f aca="true" t="shared" si="128" ref="F205:F264">1-E205</f>
        <v>0.14072397718915863</v>
      </c>
      <c r="G205">
        <f t="shared" si="120"/>
        <v>2.767528789739145</v>
      </c>
      <c r="I205">
        <f aca="true" t="shared" si="129" ref="I205:I264">1/G205</f>
        <v>0.3613331878272007</v>
      </c>
      <c r="J205">
        <f aca="true" t="shared" si="130" ref="J205:J264">B205+(1-E205)/G205</f>
        <v>0.30982699126599933</v>
      </c>
      <c r="K205">
        <f aca="true" t="shared" si="131" ref="K205:K264">100*(J205-$C$23)/(1-$C$16-$C$23)</f>
        <v>29.05945295745443</v>
      </c>
      <c r="L205">
        <f t="shared" si="123"/>
        <v>205</v>
      </c>
      <c r="M205">
        <f aca="true" t="shared" si="132" ref="M205:M264">$I$203/I205</f>
        <v>0.8080368748601549</v>
      </c>
      <c r="N205">
        <f aca="true" t="shared" si="133" ref="N205:N264">B205</f>
        <v>0.25897874798451836</v>
      </c>
      <c r="O205">
        <f aca="true" t="shared" si="134" ref="O205:O264">C205</f>
        <v>0.023556431429302156</v>
      </c>
      <c r="P205">
        <f aca="true" t="shared" si="135" ref="P205:P264">E205</f>
        <v>0.8592760228108414</v>
      </c>
      <c r="Q205">
        <f aca="true" t="shared" si="136" ref="Q205:Q264">$C$173*(M204-M205)*P205/O205</f>
        <v>19.747358710868827</v>
      </c>
      <c r="R205">
        <f aca="true" t="shared" si="137" ref="R205:R264">Q205*100/$Q$303</f>
        <v>11.722376236784395</v>
      </c>
      <c r="S205">
        <f t="shared" si="124"/>
        <v>14.161667994993334</v>
      </c>
      <c r="T205">
        <f aca="true" t="shared" si="138" ref="T205:T264">$C$174*(M204-M205)*F205/D205</f>
        <v>19.74735871086883</v>
      </c>
      <c r="U205">
        <f aca="true" t="shared" si="139" ref="U205:U264">R205/(M204-M205)</f>
        <v>129.9215176755468</v>
      </c>
      <c r="V205">
        <f aca="true" t="shared" si="140" ref="V205:V264">$C$173/$C$174*P205/O205</f>
        <v>0.21886405639743292</v>
      </c>
      <c r="W205">
        <f aca="true" t="shared" si="141" ref="W205:W264">V205*$C$11/$C$10*$C$13/$C$12</f>
        <v>0.01989673239976663</v>
      </c>
      <c r="Y205">
        <f>MIN(Y204+($Q$303-SUM($Q$204:$Q205))*(1/M205-1/M204)*$Y$203/$Q$303,1)</f>
        <v>0.002767899761964421</v>
      </c>
      <c r="Z205">
        <f aca="true" t="shared" si="142" ref="Z205:Z264">K205</f>
        <v>29.05945295745443</v>
      </c>
      <c r="AA205">
        <f aca="true" t="shared" si="143" ref="AA205:AA264">Z205*Y205</f>
        <v>0.0804336529237544</v>
      </c>
      <c r="AB205">
        <f aca="true" t="shared" si="144" ref="AB205:AB264">($C$18*Z205+$C$19*AA205)/($C$18+$C$19)</f>
        <v>14.569943305189092</v>
      </c>
      <c r="AD205">
        <f aca="true" t="shared" si="145" ref="AD205:AD264">I205*$AE$200</f>
        <v>0.0328484716206546</v>
      </c>
      <c r="AE205">
        <f aca="true" t="shared" si="146" ref="AE205:AE264">AD205/$I$203</f>
        <v>0.11250611666060949</v>
      </c>
      <c r="AF205">
        <f aca="true" t="shared" si="147" ref="AF205:AF264">K205</f>
        <v>29.05945295745443</v>
      </c>
      <c r="AG205">
        <f aca="true" t="shared" si="148" ref="AG205:AG264">IF(AE205&lt;1,AE205*$AF$203,VLOOKUP(AD205,I$203:K$302,3,TRUE))</f>
        <v>3.0513211519326284</v>
      </c>
      <c r="AH205">
        <f aca="true" t="shared" si="149" ref="AH205:AH264">($C$18*AF205+$C$19*AG205)/($C$18+$C$19)</f>
        <v>16.05538705469353</v>
      </c>
    </row>
    <row r="206" spans="1:34" ht="12.75">
      <c r="A206" s="5">
        <f t="shared" si="125"/>
        <v>206</v>
      </c>
      <c r="B206">
        <f t="shared" si="126"/>
        <v>0.2634789648418192</v>
      </c>
      <c r="C206">
        <f t="shared" si="121"/>
        <v>0.025542100089066138</v>
      </c>
      <c r="D206">
        <f t="shared" si="122"/>
        <v>0.6299193855721315</v>
      </c>
      <c r="E206">
        <f t="shared" si="127"/>
        <v>0.8711013655744204</v>
      </c>
      <c r="F206">
        <f t="shared" si="128"/>
        <v>0.12889863442557958</v>
      </c>
      <c r="G206">
        <f t="shared" si="120"/>
        <v>2.493383919083397</v>
      </c>
      <c r="I206">
        <f t="shared" si="129"/>
        <v>0.40106138182186324</v>
      </c>
      <c r="J206">
        <f t="shared" si="130"/>
        <v>0.3151752292794933</v>
      </c>
      <c r="K206">
        <f t="shared" si="131"/>
        <v>30.03185986899879</v>
      </c>
      <c r="L206">
        <f t="shared" si="123"/>
        <v>206</v>
      </c>
      <c r="M206">
        <f t="shared" si="132"/>
        <v>0.7279946489707932</v>
      </c>
      <c r="N206">
        <f t="shared" si="133"/>
        <v>0.2634789648418192</v>
      </c>
      <c r="O206">
        <f t="shared" si="134"/>
        <v>0.025542100089066138</v>
      </c>
      <c r="P206">
        <f t="shared" si="135"/>
        <v>0.8711013655744204</v>
      </c>
      <c r="Q206">
        <f t="shared" si="136"/>
        <v>16.378815845065084</v>
      </c>
      <c r="R206">
        <f t="shared" si="137"/>
        <v>9.722750493370222</v>
      </c>
      <c r="S206">
        <f t="shared" si="124"/>
        <v>25.88404423177773</v>
      </c>
      <c r="T206">
        <f t="shared" si="138"/>
        <v>16.378815845065073</v>
      </c>
      <c r="U206">
        <f t="shared" si="139"/>
        <v>121.47026629181325</v>
      </c>
      <c r="V206">
        <f t="shared" si="140"/>
        <v>0.20462719099921967</v>
      </c>
      <c r="W206">
        <f t="shared" si="141"/>
        <v>0.01860247190901997</v>
      </c>
      <c r="Y206">
        <f>MIN(Y205+($Q$303-SUM($Q$204:$Q206))*(1/M206-1/M205)*$Y$203/$Q$303,1)</f>
        <v>0.002971811923942225</v>
      </c>
      <c r="Z206">
        <f t="shared" si="142"/>
        <v>30.03185986899879</v>
      </c>
      <c r="AA206">
        <f t="shared" si="143"/>
        <v>0.08924903925685258</v>
      </c>
      <c r="AB206">
        <f t="shared" si="144"/>
        <v>15.060554454127821</v>
      </c>
      <c r="AD206">
        <f t="shared" si="145"/>
        <v>0.036460125620169384</v>
      </c>
      <c r="AE206">
        <f t="shared" si="146"/>
        <v>0.12487604275335565</v>
      </c>
      <c r="AF206">
        <f t="shared" si="147"/>
        <v>30.03185986899879</v>
      </c>
      <c r="AG206">
        <f t="shared" si="148"/>
        <v>3.386810619127569</v>
      </c>
      <c r="AH206">
        <f t="shared" si="149"/>
        <v>16.70933524406318</v>
      </c>
    </row>
    <row r="207" spans="1:34" ht="12.75">
      <c r="A207" s="5">
        <f t="shared" si="125"/>
        <v>207</v>
      </c>
      <c r="B207">
        <f t="shared" si="126"/>
        <v>0.26797918169912005</v>
      </c>
      <c r="C207">
        <f t="shared" si="121"/>
        <v>0.027608107069872375</v>
      </c>
      <c r="D207">
        <f t="shared" si="122"/>
        <v>0.6169983056045024</v>
      </c>
      <c r="E207">
        <f t="shared" si="127"/>
        <v>0.8817637056494303</v>
      </c>
      <c r="F207">
        <f t="shared" si="128"/>
        <v>0.1182362943505697</v>
      </c>
      <c r="G207">
        <f t="shared" si="120"/>
        <v>2.2500162736348273</v>
      </c>
      <c r="I207">
        <f t="shared" si="129"/>
        <v>0.44444122992254315</v>
      </c>
      <c r="J207">
        <f t="shared" si="130"/>
        <v>0.32052826578177107</v>
      </c>
      <c r="K207">
        <f t="shared" si="131"/>
        <v>31.00513923304929</v>
      </c>
      <c r="L207">
        <f t="shared" si="123"/>
        <v>207</v>
      </c>
      <c r="M207">
        <f t="shared" si="132"/>
        <v>0.6569384661410306</v>
      </c>
      <c r="N207">
        <f t="shared" si="133"/>
        <v>0.26797918169912005</v>
      </c>
      <c r="O207">
        <f t="shared" si="134"/>
        <v>0.027608107069872375</v>
      </c>
      <c r="P207">
        <f t="shared" si="135"/>
        <v>0.8817637056494303</v>
      </c>
      <c r="Q207">
        <f t="shared" si="136"/>
        <v>13.616601005502675</v>
      </c>
      <c r="R207">
        <f t="shared" si="137"/>
        <v>8.083051631853214</v>
      </c>
      <c r="S207">
        <f t="shared" si="124"/>
        <v>35.60679472514795</v>
      </c>
      <c r="T207">
        <f t="shared" si="138"/>
        <v>13.616601005502678</v>
      </c>
      <c r="U207">
        <f t="shared" si="139"/>
        <v>113.7557818327885</v>
      </c>
      <c r="V207">
        <f t="shared" si="140"/>
        <v>0.19163147333885788</v>
      </c>
      <c r="W207">
        <f t="shared" si="141"/>
        <v>0.017421043030805262</v>
      </c>
      <c r="Y207">
        <f>MIN(Y206+($Q$303-SUM($Q$204:$Q207))*(1/M207-1/M206)*$Y$203/$Q$303,1)</f>
        <v>0.003166518019819489</v>
      </c>
      <c r="Z207">
        <f t="shared" si="142"/>
        <v>31.00513923304929</v>
      </c>
      <c r="AA207">
        <f t="shared" si="143"/>
        <v>0.0981783320884628</v>
      </c>
      <c r="AB207">
        <f t="shared" si="144"/>
        <v>15.551658782568877</v>
      </c>
      <c r="AD207">
        <f t="shared" si="145"/>
        <v>0.04040374817477665</v>
      </c>
      <c r="AE207">
        <f t="shared" si="146"/>
        <v>0.13838296217164223</v>
      </c>
      <c r="AF207">
        <f t="shared" si="147"/>
        <v>31.00513923304929</v>
      </c>
      <c r="AG207">
        <f t="shared" si="148"/>
        <v>3.7531369144595375</v>
      </c>
      <c r="AH207">
        <f t="shared" si="149"/>
        <v>17.379138073754415</v>
      </c>
    </row>
    <row r="208" spans="1:34" ht="12.75">
      <c r="A208" s="5">
        <f t="shared" si="125"/>
        <v>208</v>
      </c>
      <c r="B208">
        <f t="shared" si="126"/>
        <v>0.2724793985564209</v>
      </c>
      <c r="C208">
        <f t="shared" si="121"/>
        <v>0.029754452371720863</v>
      </c>
      <c r="D208">
        <f t="shared" si="122"/>
        <v>0.6042111228386106</v>
      </c>
      <c r="E208">
        <f t="shared" si="127"/>
        <v>0.8913931323022705</v>
      </c>
      <c r="F208">
        <f t="shared" si="128"/>
        <v>0.10860686769772954</v>
      </c>
      <c r="G208">
        <f t="shared" si="120"/>
        <v>2.033757487856558</v>
      </c>
      <c r="I208">
        <f t="shared" si="129"/>
        <v>0.4917007096327557</v>
      </c>
      <c r="J208">
        <f t="shared" si="130"/>
        <v>0.3258814724743853</v>
      </c>
      <c r="K208">
        <f t="shared" si="131"/>
        <v>31.97844954079733</v>
      </c>
      <c r="L208">
        <f t="shared" si="123"/>
        <v>208</v>
      </c>
      <c r="M208">
        <f t="shared" si="132"/>
        <v>0.5937972717046052</v>
      </c>
      <c r="N208">
        <f t="shared" si="133"/>
        <v>0.2724793985564209</v>
      </c>
      <c r="O208">
        <f t="shared" si="134"/>
        <v>0.029754452371720863</v>
      </c>
      <c r="P208">
        <f t="shared" si="135"/>
        <v>0.8913931323022705</v>
      </c>
      <c r="Q208">
        <f t="shared" si="136"/>
        <v>11.349621169197157</v>
      </c>
      <c r="R208">
        <f t="shared" si="137"/>
        <v>6.737332897947256</v>
      </c>
      <c r="S208">
        <f t="shared" si="124"/>
        <v>43.689846357001166</v>
      </c>
      <c r="T208">
        <f t="shared" si="138"/>
        <v>11.349621169197144</v>
      </c>
      <c r="U208">
        <f t="shared" si="139"/>
        <v>106.70265201794423</v>
      </c>
      <c r="V208">
        <f t="shared" si="140"/>
        <v>0.17974986489406183</v>
      </c>
      <c r="W208">
        <f t="shared" si="141"/>
        <v>0.016340896808551074</v>
      </c>
      <c r="Y208">
        <f>MIN(Y207+($Q$303-SUM($Q$204:$Q208))*(1/M208-1/M207)*$Y$203/$Q$303,1)</f>
        <v>0.003353258283811985</v>
      </c>
      <c r="Z208">
        <f t="shared" si="142"/>
        <v>31.97844954079733</v>
      </c>
      <c r="AA208">
        <f t="shared" si="143"/>
        <v>0.10723200082614222</v>
      </c>
      <c r="AB208">
        <f t="shared" si="144"/>
        <v>16.042840770811736</v>
      </c>
      <c r="AD208">
        <f t="shared" si="145"/>
        <v>0.04470006451206869</v>
      </c>
      <c r="AE208">
        <f t="shared" si="146"/>
        <v>0.1530978588839243</v>
      </c>
      <c r="AF208">
        <f t="shared" si="147"/>
        <v>31.97844954079733</v>
      </c>
      <c r="AG208">
        <f t="shared" si="148"/>
        <v>4.152225221117005</v>
      </c>
      <c r="AH208">
        <f t="shared" si="149"/>
        <v>18.065337380957168</v>
      </c>
    </row>
    <row r="209" spans="1:34" ht="12.75">
      <c r="A209" s="5">
        <f t="shared" si="125"/>
        <v>209</v>
      </c>
      <c r="B209">
        <f t="shared" si="126"/>
        <v>0.27697961541372174</v>
      </c>
      <c r="C209">
        <f t="shared" si="121"/>
        <v>0.03198113599461161</v>
      </c>
      <c r="D209">
        <f t="shared" si="122"/>
        <v>0.5915578372744555</v>
      </c>
      <c r="E209">
        <f t="shared" si="127"/>
        <v>0.9001041719071817</v>
      </c>
      <c r="F209">
        <f t="shared" si="128"/>
        <v>0.09989582809281827</v>
      </c>
      <c r="G209">
        <f t="shared" si="120"/>
        <v>1.8413549261244315</v>
      </c>
      <c r="I209">
        <f t="shared" si="129"/>
        <v>0.543078352691481</v>
      </c>
      <c r="J209">
        <f t="shared" si="130"/>
        <v>0.33123087717512084</v>
      </c>
      <c r="K209">
        <f t="shared" si="131"/>
        <v>32.951068577294706</v>
      </c>
      <c r="L209">
        <f t="shared" si="123"/>
        <v>209</v>
      </c>
      <c r="M209">
        <f t="shared" si="132"/>
        <v>0.5376213918823147</v>
      </c>
      <c r="N209">
        <f t="shared" si="133"/>
        <v>0.27697961541372174</v>
      </c>
      <c r="O209">
        <f t="shared" si="134"/>
        <v>0.03198113599461161</v>
      </c>
      <c r="P209">
        <f t="shared" si="135"/>
        <v>0.9001041719071817</v>
      </c>
      <c r="Q209">
        <f t="shared" si="136"/>
        <v>9.486369176589502</v>
      </c>
      <c r="R209">
        <f t="shared" si="137"/>
        <v>5.631274047187453</v>
      </c>
      <c r="S209">
        <f t="shared" si="124"/>
        <v>50.42717925494842</v>
      </c>
      <c r="T209">
        <f t="shared" si="138"/>
        <v>9.486369176589504</v>
      </c>
      <c r="U209">
        <f t="shared" si="139"/>
        <v>100.24362884928023</v>
      </c>
      <c r="V209">
        <f t="shared" si="140"/>
        <v>0.16886908058403627</v>
      </c>
      <c r="W209">
        <f t="shared" si="141"/>
        <v>0.015351734598548753</v>
      </c>
      <c r="Y209">
        <f>MIN(Y208+($Q$303-SUM($Q$204:$Q209))*(1/M209-1/M208)*$Y$203/$Q$303,1)</f>
        <v>0.0035332098170430745</v>
      </c>
      <c r="Z209">
        <f t="shared" si="142"/>
        <v>32.951068577294706</v>
      </c>
      <c r="AA209">
        <f t="shared" si="143"/>
        <v>0.11642303897935723</v>
      </c>
      <c r="AB209">
        <f t="shared" si="144"/>
        <v>16.53374580813703</v>
      </c>
      <c r="AD209">
        <f t="shared" si="145"/>
        <v>0.049370759335589175</v>
      </c>
      <c r="AE209">
        <f t="shared" si="146"/>
        <v>0.16909500306675093</v>
      </c>
      <c r="AF209">
        <f t="shared" si="147"/>
        <v>32.951068577294706</v>
      </c>
      <c r="AG209">
        <f t="shared" si="148"/>
        <v>4.586089848787201</v>
      </c>
      <c r="AH209">
        <f t="shared" si="149"/>
        <v>18.768579213040955</v>
      </c>
    </row>
    <row r="210" spans="1:34" ht="12.75">
      <c r="A210" s="5">
        <f t="shared" si="125"/>
        <v>210</v>
      </c>
      <c r="B210">
        <f t="shared" si="126"/>
        <v>0.2814798322710226</v>
      </c>
      <c r="C210">
        <f t="shared" si="121"/>
        <v>0.034288157938544596</v>
      </c>
      <c r="D210">
        <f t="shared" si="122"/>
        <v>0.5790384489120378</v>
      </c>
      <c r="E210">
        <f t="shared" si="127"/>
        <v>0.907997591801526</v>
      </c>
      <c r="F210">
        <f t="shared" si="128"/>
        <v>0.09200240819847405</v>
      </c>
      <c r="G210">
        <f t="shared" si="120"/>
        <v>1.6699406829439616</v>
      </c>
      <c r="I210">
        <f t="shared" si="129"/>
        <v>0.5988236649442459</v>
      </c>
      <c r="J210">
        <f t="shared" si="130"/>
        <v>0.33657305153212935</v>
      </c>
      <c r="K210">
        <f t="shared" si="131"/>
        <v>33.922373005841706</v>
      </c>
      <c r="L210">
        <f t="shared" si="123"/>
        <v>210</v>
      </c>
      <c r="M210">
        <f t="shared" si="132"/>
        <v>0.48757348275862283</v>
      </c>
      <c r="N210">
        <f t="shared" si="133"/>
        <v>0.2814798322710226</v>
      </c>
      <c r="O210">
        <f t="shared" si="134"/>
        <v>0.034288157938544596</v>
      </c>
      <c r="P210">
        <f t="shared" si="135"/>
        <v>0.907997591801526</v>
      </c>
      <c r="Q210">
        <f t="shared" si="136"/>
        <v>7.952024901506171</v>
      </c>
      <c r="R210">
        <f t="shared" si="137"/>
        <v>4.720460548905097</v>
      </c>
      <c r="S210">
        <f t="shared" si="124"/>
        <v>56.058453302135874</v>
      </c>
      <c r="T210">
        <f t="shared" si="138"/>
        <v>7.952024901506175</v>
      </c>
      <c r="U210">
        <f t="shared" si="139"/>
        <v>94.31883632218523</v>
      </c>
      <c r="V210">
        <f t="shared" si="140"/>
        <v>0.15888825408975593</v>
      </c>
      <c r="W210">
        <f t="shared" si="141"/>
        <v>0.014444386735432357</v>
      </c>
      <c r="Y210">
        <f>MIN(Y209+($Q$303-SUM($Q$204:$Q210))*(1/M210-1/M209)*$Y$203/$Q$303,1)</f>
        <v>0.0037074846498225547</v>
      </c>
      <c r="Z210">
        <f t="shared" si="142"/>
        <v>33.922373005841706</v>
      </c>
      <c r="AA210">
        <f t="shared" si="143"/>
        <v>0.12576667720471313</v>
      </c>
      <c r="AB210">
        <f t="shared" si="144"/>
        <v>17.02406984152321</v>
      </c>
      <c r="AD210">
        <f t="shared" si="145"/>
        <v>0.054438514994931436</v>
      </c>
      <c r="AE210">
        <f t="shared" si="146"/>
        <v>0.18645208183746978</v>
      </c>
      <c r="AF210">
        <f t="shared" si="147"/>
        <v>33.922373005841706</v>
      </c>
      <c r="AG210">
        <f t="shared" si="148"/>
        <v>5.0568377793074815</v>
      </c>
      <c r="AH210">
        <f t="shared" si="149"/>
        <v>19.489605392574592</v>
      </c>
    </row>
    <row r="211" spans="1:34" ht="12.75">
      <c r="A211" s="5">
        <f t="shared" si="125"/>
        <v>211</v>
      </c>
      <c r="B211">
        <f t="shared" si="126"/>
        <v>0.2859800491283234</v>
      </c>
      <c r="C211">
        <f t="shared" si="121"/>
        <v>0.036675518203519844</v>
      </c>
      <c r="D211">
        <f t="shared" si="122"/>
        <v>0.5666529577513572</v>
      </c>
      <c r="E211">
        <f t="shared" si="127"/>
        <v>0.9151620521172205</v>
      </c>
      <c r="F211">
        <f t="shared" si="128"/>
        <v>0.08483794788277954</v>
      </c>
      <c r="G211">
        <f t="shared" si="120"/>
        <v>1.5169958069031204</v>
      </c>
      <c r="I211">
        <f t="shared" si="129"/>
        <v>0.6591976032164886</v>
      </c>
      <c r="J211">
        <f t="shared" si="130"/>
        <v>0.3419050210344571</v>
      </c>
      <c r="K211">
        <f t="shared" si="131"/>
        <v>34.89182200626493</v>
      </c>
      <c r="L211">
        <f t="shared" si="123"/>
        <v>211</v>
      </c>
      <c r="M211">
        <f t="shared" si="132"/>
        <v>0.4429180847298407</v>
      </c>
      <c r="N211">
        <f t="shared" si="133"/>
        <v>0.2859800491283234</v>
      </c>
      <c r="O211">
        <f t="shared" si="134"/>
        <v>0.036675518203519844</v>
      </c>
      <c r="P211">
        <f t="shared" si="135"/>
        <v>0.9151620521172205</v>
      </c>
      <c r="Q211">
        <f t="shared" si="136"/>
        <v>6.685701148873112</v>
      </c>
      <c r="R211">
        <f t="shared" si="137"/>
        <v>3.968748703119301</v>
      </c>
      <c r="S211">
        <f t="shared" si="124"/>
        <v>60.77891385104097</v>
      </c>
      <c r="T211">
        <f t="shared" si="138"/>
        <v>6.685701148873115</v>
      </c>
      <c r="U211">
        <f t="shared" si="139"/>
        <v>88.87500455289386</v>
      </c>
      <c r="V211">
        <f t="shared" si="140"/>
        <v>0.14971764767529147</v>
      </c>
      <c r="W211">
        <f t="shared" si="141"/>
        <v>0.013610695243208317</v>
      </c>
      <c r="Y211">
        <f>MIN(Y210+($Q$303-SUM($Q$204:$Q211))*(1/M211-1/M210)*$Y$203/$Q$303,1)</f>
        <v>0.003877131122591295</v>
      </c>
      <c r="Z211">
        <f t="shared" si="142"/>
        <v>34.89182200626493</v>
      </c>
      <c r="AA211">
        <f t="shared" si="143"/>
        <v>0.1352801690244056</v>
      </c>
      <c r="AB211">
        <f t="shared" si="144"/>
        <v>17.513551087644668</v>
      </c>
      <c r="AD211">
        <f t="shared" si="145"/>
        <v>0.05992705483786259</v>
      </c>
      <c r="AE211">
        <f t="shared" si="146"/>
        <v>0.20525034773538586</v>
      </c>
      <c r="AF211">
        <f t="shared" si="147"/>
        <v>34.89182200626493</v>
      </c>
      <c r="AG211">
        <f t="shared" si="148"/>
        <v>5.566672693679278</v>
      </c>
      <c r="AH211">
        <f t="shared" si="149"/>
        <v>20.229247349972105</v>
      </c>
    </row>
    <row r="212" spans="1:34" ht="12.75">
      <c r="A212" s="5">
        <f t="shared" si="125"/>
        <v>212</v>
      </c>
      <c r="B212">
        <f t="shared" si="126"/>
        <v>0.29048026598562426</v>
      </c>
      <c r="C212">
        <f t="shared" si="121"/>
        <v>0.039143216789537354</v>
      </c>
      <c r="D212">
        <f t="shared" si="122"/>
        <v>0.5544013637924136</v>
      </c>
      <c r="E212">
        <f t="shared" si="127"/>
        <v>0.9216755932051506</v>
      </c>
      <c r="F212">
        <f t="shared" si="128"/>
        <v>0.07832440679484942</v>
      </c>
      <c r="G212">
        <f t="shared" si="120"/>
        <v>1.3803134864942317</v>
      </c>
      <c r="I212">
        <f t="shared" si="129"/>
        <v>0.7244731068591055</v>
      </c>
      <c r="J212">
        <f t="shared" si="130"/>
        <v>0.3472241923191853</v>
      </c>
      <c r="K212">
        <f t="shared" si="131"/>
        <v>35.85894405803369</v>
      </c>
      <c r="L212">
        <f t="shared" si="123"/>
        <v>212</v>
      </c>
      <c r="M212">
        <f t="shared" si="132"/>
        <v>0.40301087384866946</v>
      </c>
      <c r="N212">
        <f t="shared" si="133"/>
        <v>0.29048026598562426</v>
      </c>
      <c r="O212">
        <f t="shared" si="134"/>
        <v>0.039143216789537354</v>
      </c>
      <c r="P212">
        <f t="shared" si="135"/>
        <v>0.9216755932051506</v>
      </c>
      <c r="Q212">
        <f t="shared" si="136"/>
        <v>5.637988690581696</v>
      </c>
      <c r="R212">
        <f t="shared" si="137"/>
        <v>3.3468083310482504</v>
      </c>
      <c r="S212">
        <f t="shared" si="124"/>
        <v>64.74766255416027</v>
      </c>
      <c r="T212">
        <f t="shared" si="138"/>
        <v>5.637988690581695</v>
      </c>
      <c r="U212">
        <f t="shared" si="139"/>
        <v>83.86475168645077</v>
      </c>
      <c r="V212">
        <f t="shared" si="140"/>
        <v>0.1412774424995403</v>
      </c>
      <c r="W212">
        <f t="shared" si="141"/>
        <v>0.01284340386359457</v>
      </c>
      <c r="Y212">
        <f>MIN(Y211+($Q$303-SUM($Q$204:$Q212))*(1/M212-1/M211)*$Y$203/$Q$303,1)</f>
        <v>0.004043137327512601</v>
      </c>
      <c r="Z212">
        <f t="shared" si="142"/>
        <v>35.85894405803369</v>
      </c>
      <c r="AA212">
        <f t="shared" si="143"/>
        <v>0.1449826352462222</v>
      </c>
      <c r="AB212">
        <f t="shared" si="144"/>
        <v>18.001963346639958</v>
      </c>
      <c r="AD212">
        <f t="shared" si="145"/>
        <v>0.06586119153264594</v>
      </c>
      <c r="AE212">
        <f t="shared" si="146"/>
        <v>0.22557478422586494</v>
      </c>
      <c r="AF212">
        <f t="shared" si="147"/>
        <v>35.85894405803369</v>
      </c>
      <c r="AG212">
        <f t="shared" si="148"/>
        <v>6.117899460767784</v>
      </c>
      <c r="AH212">
        <f t="shared" si="149"/>
        <v>20.988421759400737</v>
      </c>
    </row>
    <row r="213" spans="1:34" ht="12.75">
      <c r="A213" s="5">
        <f t="shared" si="125"/>
        <v>213</v>
      </c>
      <c r="B213">
        <f t="shared" si="126"/>
        <v>0.2949804828429251</v>
      </c>
      <c r="C213">
        <f t="shared" si="121"/>
        <v>0.0416912536965971</v>
      </c>
      <c r="D213">
        <f t="shared" si="122"/>
        <v>0.5422836670352071</v>
      </c>
      <c r="E213">
        <f t="shared" si="127"/>
        <v>0.9276069594101857</v>
      </c>
      <c r="F213">
        <f t="shared" si="128"/>
        <v>0.07239304058981433</v>
      </c>
      <c r="G213">
        <f t="shared" si="120"/>
        <v>1.2579634066513525</v>
      </c>
      <c r="I213">
        <f t="shared" si="129"/>
        <v>0.794935683114948</v>
      </c>
      <c r="J213">
        <f t="shared" si="130"/>
        <v>0.3525282940169573</v>
      </c>
      <c r="K213">
        <f t="shared" si="131"/>
        <v>36.82332618490133</v>
      </c>
      <c r="L213">
        <f t="shared" si="123"/>
        <v>213</v>
      </c>
      <c r="M213">
        <f t="shared" si="132"/>
        <v>0.36728825498317647</v>
      </c>
      <c r="N213">
        <f t="shared" si="133"/>
        <v>0.2949804828429251</v>
      </c>
      <c r="O213">
        <f t="shared" si="134"/>
        <v>0.0416912536965971</v>
      </c>
      <c r="P213">
        <f t="shared" si="135"/>
        <v>0.9276069594101857</v>
      </c>
      <c r="Q213">
        <f t="shared" si="136"/>
        <v>4.7688491369152874</v>
      </c>
      <c r="R213">
        <f t="shared" si="137"/>
        <v>2.8308719468704076</v>
      </c>
      <c r="S213">
        <f t="shared" si="124"/>
        <v>68.09447088520852</v>
      </c>
      <c r="T213">
        <f t="shared" si="138"/>
        <v>4.768849136915282</v>
      </c>
      <c r="U213">
        <f t="shared" si="139"/>
        <v>79.24592420084147</v>
      </c>
      <c r="V213">
        <f t="shared" si="140"/>
        <v>0.13349662730136105</v>
      </c>
      <c r="W213">
        <f t="shared" si="141"/>
        <v>0.012136057027396459</v>
      </c>
      <c r="Y213">
        <f>MIN(Y212+($Q$303-SUM($Q$204:$Q213))*(1/M213-1/M212)*$Y$203/$Q$303,1)</f>
        <v>0.004206435756580753</v>
      </c>
      <c r="Z213">
        <f t="shared" si="142"/>
        <v>36.82332618490133</v>
      </c>
      <c r="AA213">
        <f t="shared" si="143"/>
        <v>0.15489495594040528</v>
      </c>
      <c r="AB213">
        <f t="shared" si="144"/>
        <v>18.48911057042087</v>
      </c>
      <c r="AD213">
        <f t="shared" si="145"/>
        <v>0.07226688028317708</v>
      </c>
      <c r="AE213">
        <f t="shared" si="146"/>
        <v>0.2475142879623389</v>
      </c>
      <c r="AF213">
        <f t="shared" si="147"/>
        <v>36.82332618490133</v>
      </c>
      <c r="AG213">
        <f t="shared" si="148"/>
        <v>6.712929080499086</v>
      </c>
      <c r="AH213">
        <f t="shared" si="149"/>
        <v>21.76812763270021</v>
      </c>
    </row>
    <row r="214" spans="1:34" ht="12.75">
      <c r="A214" s="5">
        <f t="shared" si="125"/>
        <v>214</v>
      </c>
      <c r="B214">
        <f t="shared" si="126"/>
        <v>0.29948069970022595</v>
      </c>
      <c r="C214">
        <f t="shared" si="121"/>
        <v>0.044319628924699116</v>
      </c>
      <c r="D214">
        <f t="shared" si="122"/>
        <v>0.5302998674797377</v>
      </c>
      <c r="E214">
        <f t="shared" si="127"/>
        <v>0.9330167674917289</v>
      </c>
      <c r="F214">
        <f t="shared" si="128"/>
        <v>0.0669832325082711</v>
      </c>
      <c r="G214">
        <f t="shared" si="120"/>
        <v>1.1482584896111219</v>
      </c>
      <c r="I214">
        <f t="shared" si="129"/>
        <v>0.8708840466214779</v>
      </c>
      <c r="J214">
        <f t="shared" si="130"/>
        <v>0.3578153282828164</v>
      </c>
      <c r="K214">
        <f t="shared" si="131"/>
        <v>37.784605142330264</v>
      </c>
      <c r="L214">
        <f t="shared" si="123"/>
        <v>214</v>
      </c>
      <c r="M214">
        <f t="shared" si="132"/>
        <v>0.33525765112798195</v>
      </c>
      <c r="N214">
        <f t="shared" si="133"/>
        <v>0.29948069970022595</v>
      </c>
      <c r="O214">
        <f t="shared" si="134"/>
        <v>0.044319628924699116</v>
      </c>
      <c r="P214">
        <f t="shared" si="135"/>
        <v>0.9330167674917289</v>
      </c>
      <c r="Q214">
        <f t="shared" si="136"/>
        <v>4.0458493712423955</v>
      </c>
      <c r="R214">
        <f t="shared" si="137"/>
        <v>2.4016866873926497</v>
      </c>
      <c r="S214">
        <f t="shared" si="124"/>
        <v>70.92534283207893</v>
      </c>
      <c r="T214">
        <f t="shared" si="138"/>
        <v>4.045849371242388</v>
      </c>
      <c r="U214">
        <f t="shared" si="139"/>
        <v>74.9809993670525</v>
      </c>
      <c r="V214">
        <f t="shared" si="140"/>
        <v>0.12631199179175842</v>
      </c>
      <c r="W214">
        <f t="shared" si="141"/>
        <v>0.011482908344705311</v>
      </c>
      <c r="Y214">
        <f>MIN(Y213+($Q$303-SUM($Q$204:$Q214))*(1/M214-1/M213)*$Y$203/$Q$303,1)</f>
        <v>0.004367908584118406</v>
      </c>
      <c r="Z214">
        <f t="shared" si="142"/>
        <v>37.784605142330264</v>
      </c>
      <c r="AA214">
        <f t="shared" si="143"/>
        <v>0.1650397011487088</v>
      </c>
      <c r="AB214">
        <f t="shared" si="144"/>
        <v>18.974822421739486</v>
      </c>
      <c r="AD214">
        <f t="shared" si="145"/>
        <v>0.07917127696558889</v>
      </c>
      <c r="AE214">
        <f t="shared" si="146"/>
        <v>0.27116186790435715</v>
      </c>
      <c r="AF214">
        <f t="shared" si="147"/>
        <v>37.784605142330264</v>
      </c>
      <c r="AG214">
        <f t="shared" si="148"/>
        <v>7.354284084216509</v>
      </c>
      <c r="AH214">
        <f t="shared" si="149"/>
        <v>22.569444613273387</v>
      </c>
    </row>
    <row r="215" spans="1:34" ht="12.75">
      <c r="A215" s="5">
        <f t="shared" si="125"/>
        <v>215</v>
      </c>
      <c r="B215">
        <f t="shared" si="126"/>
        <v>0.3039809165575268</v>
      </c>
      <c r="C215">
        <f t="shared" si="121"/>
        <v>0.047028342473843375</v>
      </c>
      <c r="D215">
        <f t="shared" si="122"/>
        <v>0.5184499651260053</v>
      </c>
      <c r="E215">
        <f t="shared" si="127"/>
        <v>0.9379585319093273</v>
      </c>
      <c r="F215">
        <f t="shared" si="128"/>
        <v>0.06204146809067268</v>
      </c>
      <c r="G215">
        <f t="shared" si="120"/>
        <v>1.0497245994650288</v>
      </c>
      <c r="I215">
        <f t="shared" si="129"/>
        <v>0.9526308143198988</v>
      </c>
      <c r="J215">
        <f t="shared" si="130"/>
        <v>0.3630835308263463</v>
      </c>
      <c r="K215">
        <f t="shared" si="131"/>
        <v>38.74246015024479</v>
      </c>
      <c r="L215">
        <f t="shared" si="123"/>
        <v>215</v>
      </c>
      <c r="M215">
        <f t="shared" si="132"/>
        <v>0.3064886580260286</v>
      </c>
      <c r="N215">
        <f t="shared" si="133"/>
        <v>0.3039809165575268</v>
      </c>
      <c r="O215">
        <f t="shared" si="134"/>
        <v>0.047028342473843375</v>
      </c>
      <c r="P215">
        <f t="shared" si="135"/>
        <v>0.9379585319093273</v>
      </c>
      <c r="Q215">
        <f t="shared" si="136"/>
        <v>3.442705540739735</v>
      </c>
      <c r="R215">
        <f t="shared" si="137"/>
        <v>2.04364999957191</v>
      </c>
      <c r="S215">
        <f t="shared" si="124"/>
        <v>73.32702951947158</v>
      </c>
      <c r="T215">
        <f t="shared" si="138"/>
        <v>3.4427055407397367</v>
      </c>
      <c r="U215">
        <f t="shared" si="139"/>
        <v>71.03654939641076</v>
      </c>
      <c r="V215">
        <f t="shared" si="140"/>
        <v>0.11966722396363544</v>
      </c>
      <c r="W215">
        <f t="shared" si="141"/>
        <v>0.010878838542148677</v>
      </c>
      <c r="Y215">
        <f>MIN(Y214+($Q$303-SUM($Q$204:$Q215))*(1/M215-1/M214)*$Y$203/$Q$303,1)</f>
        <v>0.004528393207487775</v>
      </c>
      <c r="Z215">
        <f t="shared" si="142"/>
        <v>38.74246015024479</v>
      </c>
      <c r="AA215">
        <f t="shared" si="143"/>
        <v>0.1754410933857343</v>
      </c>
      <c r="AB215">
        <f t="shared" si="144"/>
        <v>19.458950621815262</v>
      </c>
      <c r="AD215">
        <f t="shared" si="145"/>
        <v>0.08660280130180897</v>
      </c>
      <c r="AE215">
        <f t="shared" si="146"/>
        <v>0.29661486168721596</v>
      </c>
      <c r="AF215">
        <f t="shared" si="147"/>
        <v>38.74246015024479</v>
      </c>
      <c r="AG215">
        <f t="shared" si="148"/>
        <v>8.04460440292358</v>
      </c>
      <c r="AH215">
        <f t="shared" si="149"/>
        <v>23.393532276584185</v>
      </c>
    </row>
    <row r="216" spans="1:34" ht="12.75">
      <c r="A216" s="5">
        <f t="shared" si="125"/>
        <v>216</v>
      </c>
      <c r="B216">
        <f t="shared" si="126"/>
        <v>0.30848113341482764</v>
      </c>
      <c r="C216">
        <f t="shared" si="121"/>
        <v>0.04981739434402988</v>
      </c>
      <c r="D216">
        <f t="shared" si="122"/>
        <v>0.50673395997401</v>
      </c>
      <c r="E216">
        <f t="shared" si="127"/>
        <v>0.9424795608422963</v>
      </c>
      <c r="F216">
        <f t="shared" si="128"/>
        <v>0.05752043915770366</v>
      </c>
      <c r="G216">
        <f t="shared" si="120"/>
        <v>0.9610733964072747</v>
      </c>
      <c r="I216">
        <f t="shared" si="129"/>
        <v>1.0405032578554794</v>
      </c>
      <c r="J216">
        <f t="shared" si="130"/>
        <v>0.3683313377516962</v>
      </c>
      <c r="K216">
        <f t="shared" si="131"/>
        <v>39.696606863944766</v>
      </c>
      <c r="L216">
        <f t="shared" si="123"/>
        <v>216</v>
      </c>
      <c r="M216">
        <f t="shared" si="132"/>
        <v>0.28060511840867475</v>
      </c>
      <c r="N216">
        <f t="shared" si="133"/>
        <v>0.30848113341482764</v>
      </c>
      <c r="O216">
        <f t="shared" si="134"/>
        <v>0.04981739434402988</v>
      </c>
      <c r="P216">
        <f t="shared" si="135"/>
        <v>0.9424795608422963</v>
      </c>
      <c r="Q216">
        <f t="shared" si="136"/>
        <v>2.938095101860496</v>
      </c>
      <c r="R216">
        <f t="shared" si="137"/>
        <v>1.7441044500045333</v>
      </c>
      <c r="S216">
        <f t="shared" si="124"/>
        <v>75.37067951904349</v>
      </c>
      <c r="T216">
        <f t="shared" si="138"/>
        <v>2.938095101860501</v>
      </c>
      <c r="U216">
        <f t="shared" si="139"/>
        <v>67.3827643277654</v>
      </c>
      <c r="V216">
        <f t="shared" si="140"/>
        <v>0.11351210635390165</v>
      </c>
      <c r="W216">
        <f t="shared" si="141"/>
        <v>0.01031928239580924</v>
      </c>
      <c r="Y216">
        <f>MIN(Y215+($Q$303-SUM($Q$204:$Q216))*(1/M216-1/M215)*$Y$203/$Q$303,1)</f>
        <v>0.004688687805273895</v>
      </c>
      <c r="Z216">
        <f t="shared" si="142"/>
        <v>39.696606863944766</v>
      </c>
      <c r="AA216">
        <f t="shared" si="143"/>
        <v>0.18612499651372982</v>
      </c>
      <c r="AB216">
        <f t="shared" si="144"/>
        <v>19.94136593022925</v>
      </c>
      <c r="AD216">
        <f t="shared" si="145"/>
        <v>0.09459120525958903</v>
      </c>
      <c r="AE216">
        <f t="shared" si="146"/>
        <v>0.3239751698922699</v>
      </c>
      <c r="AF216">
        <f t="shared" si="147"/>
        <v>39.696606863944766</v>
      </c>
      <c r="AG216">
        <f t="shared" si="148"/>
        <v>8.78665372101818</v>
      </c>
      <c r="AH216">
        <f t="shared" si="149"/>
        <v>24.241630292481474</v>
      </c>
    </row>
    <row r="217" spans="1:34" ht="12.75">
      <c r="A217" s="5">
        <f t="shared" si="125"/>
        <v>217</v>
      </c>
      <c r="B217">
        <f t="shared" si="126"/>
        <v>0.3129813502721285</v>
      </c>
      <c r="C217">
        <f t="shared" si="121"/>
        <v>0.052686784535258664</v>
      </c>
      <c r="D217">
        <f t="shared" si="122"/>
        <v>0.4951518520237519</v>
      </c>
      <c r="E217">
        <f t="shared" si="127"/>
        <v>0.9466217370736363</v>
      </c>
      <c r="F217">
        <f t="shared" si="128"/>
        <v>0.05337826292636372</v>
      </c>
      <c r="G217">
        <f t="shared" si="120"/>
        <v>0.8811782919399471</v>
      </c>
      <c r="I217">
        <f t="shared" si="129"/>
        <v>1.1348441162780605</v>
      </c>
      <c r="J217">
        <f t="shared" si="130"/>
        <v>0.37355735789125566</v>
      </c>
      <c r="K217">
        <f t="shared" si="131"/>
        <v>40.646792343864675</v>
      </c>
      <c r="L217">
        <f t="shared" si="123"/>
        <v>217</v>
      </c>
      <c r="M217">
        <f t="shared" si="132"/>
        <v>0.25727810162396764</v>
      </c>
      <c r="N217">
        <f t="shared" si="133"/>
        <v>0.3129813502721285</v>
      </c>
      <c r="O217">
        <f t="shared" si="134"/>
        <v>0.052686784535258664</v>
      </c>
      <c r="P217">
        <f t="shared" si="135"/>
        <v>0.9466217370736363</v>
      </c>
      <c r="Q217">
        <f t="shared" si="136"/>
        <v>2.5146944924727213</v>
      </c>
      <c r="R217">
        <f t="shared" si="137"/>
        <v>1.4927664703386485</v>
      </c>
      <c r="S217">
        <f t="shared" si="124"/>
        <v>77.11478396904802</v>
      </c>
      <c r="T217">
        <f t="shared" si="138"/>
        <v>2.5146944924727195</v>
      </c>
      <c r="U217">
        <f t="shared" si="139"/>
        <v>63.99302937516154</v>
      </c>
      <c r="V217">
        <f t="shared" si="140"/>
        <v>0.10780180404899961</v>
      </c>
      <c r="W217">
        <f t="shared" si="141"/>
        <v>0.00980016400445451</v>
      </c>
      <c r="Y217">
        <f>MIN(Y216+($Q$303-SUM($Q$204:$Q217))*(1/M217-1/M216)*$Y$203/$Q$303,1)</f>
        <v>0.004849556765206041</v>
      </c>
      <c r="Z217">
        <f t="shared" si="142"/>
        <v>40.646792343864675</v>
      </c>
      <c r="AA217">
        <f t="shared" si="143"/>
        <v>0.19711892679511406</v>
      </c>
      <c r="AB217">
        <f t="shared" si="144"/>
        <v>20.421955635329894</v>
      </c>
      <c r="AD217">
        <f t="shared" si="145"/>
        <v>0.10316764693436913</v>
      </c>
      <c r="AE217">
        <f t="shared" si="146"/>
        <v>0.35334950909254514</v>
      </c>
      <c r="AF217">
        <f t="shared" si="147"/>
        <v>40.646792343864675</v>
      </c>
      <c r="AG217">
        <f t="shared" si="148"/>
        <v>9.583326339238813</v>
      </c>
      <c r="AH217">
        <f t="shared" si="149"/>
        <v>25.115059341551742</v>
      </c>
    </row>
    <row r="218" spans="1:34" ht="12.75">
      <c r="A218" s="5">
        <f t="shared" si="125"/>
        <v>218</v>
      </c>
      <c r="B218">
        <f t="shared" si="126"/>
        <v>0.3174815671294293</v>
      </c>
      <c r="C218">
        <f t="shared" si="121"/>
        <v>0.05563651304752967</v>
      </c>
      <c r="D218">
        <f t="shared" si="122"/>
        <v>0.4837036412752309</v>
      </c>
      <c r="E218">
        <f t="shared" si="127"/>
        <v>0.9504221973220283</v>
      </c>
      <c r="F218">
        <f t="shared" si="128"/>
        <v>0.04957780267797174</v>
      </c>
      <c r="G218">
        <f t="shared" si="120"/>
        <v>0.8090533244853263</v>
      </c>
      <c r="I218">
        <f t="shared" si="129"/>
        <v>1.2360124725229245</v>
      </c>
      <c r="J218">
        <f t="shared" si="130"/>
        <v>0.37876034959968286</v>
      </c>
      <c r="K218">
        <f t="shared" si="131"/>
        <v>41.59279083630598</v>
      </c>
      <c r="L218">
        <f t="shared" si="123"/>
        <v>218</v>
      </c>
      <c r="M218">
        <f t="shared" si="132"/>
        <v>0.2362197359377645</v>
      </c>
      <c r="N218">
        <f t="shared" si="133"/>
        <v>0.3174815671294293</v>
      </c>
      <c r="O218">
        <f t="shared" si="134"/>
        <v>0.05563651304752967</v>
      </c>
      <c r="P218">
        <f t="shared" si="135"/>
        <v>0.9504221973220283</v>
      </c>
      <c r="Q218">
        <f t="shared" si="136"/>
        <v>2.15840322383906</v>
      </c>
      <c r="R218">
        <f t="shared" si="137"/>
        <v>1.281265764752831</v>
      </c>
      <c r="S218">
        <f t="shared" si="124"/>
        <v>78.60755043938667</v>
      </c>
      <c r="T218">
        <f t="shared" si="138"/>
        <v>2.1584032238390596</v>
      </c>
      <c r="U218">
        <f t="shared" si="139"/>
        <v>60.84355186178007</v>
      </c>
      <c r="V218">
        <f t="shared" si="140"/>
        <v>0.10249623622279415</v>
      </c>
      <c r="W218">
        <f t="shared" si="141"/>
        <v>0.009317839656617649</v>
      </c>
      <c r="Y218">
        <f>MIN(Y217+($Q$303-SUM($Q$204:$Q218))*(1/M218-1/M217)*$Y$203/$Q$303,1)</f>
        <v>0.005011735897445481</v>
      </c>
      <c r="Z218">
        <f t="shared" si="142"/>
        <v>41.59279083630598</v>
      </c>
      <c r="AA218">
        <f t="shared" si="143"/>
        <v>0.2084520829092561</v>
      </c>
      <c r="AB218">
        <f t="shared" si="144"/>
        <v>20.900621459607617</v>
      </c>
      <c r="AD218">
        <f t="shared" si="145"/>
        <v>0.11236477022935676</v>
      </c>
      <c r="AE218">
        <f t="shared" si="146"/>
        <v>0.38484968475725595</v>
      </c>
      <c r="AF218">
        <f t="shared" si="147"/>
        <v>41.59279083630598</v>
      </c>
      <c r="AG218">
        <f t="shared" si="148"/>
        <v>10.43765457621171</v>
      </c>
      <c r="AH218">
        <f t="shared" si="149"/>
        <v>26.015222706258847</v>
      </c>
    </row>
    <row r="219" spans="1:34" ht="12.75">
      <c r="A219" s="5">
        <f t="shared" si="125"/>
        <v>219</v>
      </c>
      <c r="B219">
        <f t="shared" si="126"/>
        <v>0.32198178398673016</v>
      </c>
      <c r="C219">
        <f t="shared" si="121"/>
        <v>0.058666579880842964</v>
      </c>
      <c r="D219">
        <f t="shared" si="122"/>
        <v>0.47238932772844694</v>
      </c>
      <c r="E219">
        <f t="shared" si="127"/>
        <v>0.9539139226249572</v>
      </c>
      <c r="F219">
        <f t="shared" si="128"/>
        <v>0.04608607737504278</v>
      </c>
      <c r="G219">
        <f t="shared" si="120"/>
        <v>0.7438347086497252</v>
      </c>
      <c r="I219">
        <f t="shared" si="129"/>
        <v>1.3443846977983707</v>
      </c>
      <c r="J219">
        <f t="shared" si="130"/>
        <v>0.3839392011912894</v>
      </c>
      <c r="K219">
        <f t="shared" si="131"/>
        <v>42.53440021659808</v>
      </c>
      <c r="L219">
        <f t="shared" si="123"/>
        <v>219</v>
      </c>
      <c r="M219">
        <f t="shared" si="132"/>
        <v>0.21717782146233414</v>
      </c>
      <c r="N219">
        <f t="shared" si="133"/>
        <v>0.32198178398673016</v>
      </c>
      <c r="O219">
        <f t="shared" si="134"/>
        <v>0.058666579880842964</v>
      </c>
      <c r="P219">
        <f t="shared" si="135"/>
        <v>0.9539139226249572</v>
      </c>
      <c r="Q219">
        <f t="shared" si="136"/>
        <v>1.8577200888587808</v>
      </c>
      <c r="R219">
        <f t="shared" si="137"/>
        <v>1.1027750162987262</v>
      </c>
      <c r="S219">
        <f t="shared" si="124"/>
        <v>79.8888162041395</v>
      </c>
      <c r="T219">
        <f t="shared" si="138"/>
        <v>1.857720088858781</v>
      </c>
      <c r="U219">
        <f t="shared" si="139"/>
        <v>57.91303273216718</v>
      </c>
      <c r="V219">
        <f t="shared" si="140"/>
        <v>0.09755952277045377</v>
      </c>
      <c r="W219">
        <f t="shared" si="141"/>
        <v>0.008869047524586707</v>
      </c>
      <c r="Y219">
        <f>MIN(Y218+($Q$303-SUM($Q$204:$Q219))*(1/M219-1/M218)*$Y$203/$Q$303,1)</f>
        <v>0.005175937391587583</v>
      </c>
      <c r="Z219">
        <f t="shared" si="142"/>
        <v>42.53440021659808</v>
      </c>
      <c r="AA219">
        <f t="shared" si="143"/>
        <v>0.22015539250984098</v>
      </c>
      <c r="AB219">
        <f t="shared" si="144"/>
        <v>21.37727780455396</v>
      </c>
      <c r="AD219">
        <f t="shared" si="145"/>
        <v>0.12221679070894277</v>
      </c>
      <c r="AE219">
        <f t="shared" si="146"/>
        <v>0.41859288530001926</v>
      </c>
      <c r="AF219">
        <f t="shared" si="147"/>
        <v>42.53440021659808</v>
      </c>
      <c r="AG219">
        <f t="shared" si="148"/>
        <v>11.352816743444231</v>
      </c>
      <c r="AH219">
        <f t="shared" si="149"/>
        <v>26.943608480021155</v>
      </c>
    </row>
    <row r="220" spans="1:34" ht="12.75">
      <c r="A220" s="5">
        <f t="shared" si="125"/>
        <v>220</v>
      </c>
      <c r="B220">
        <f t="shared" si="126"/>
        <v>0.326482000844031</v>
      </c>
      <c r="C220">
        <f t="shared" si="121"/>
        <v>0.06177698503519849</v>
      </c>
      <c r="D220">
        <f t="shared" si="122"/>
        <v>0.4612089113833999</v>
      </c>
      <c r="E220">
        <f t="shared" si="127"/>
        <v>0.9571262511966828</v>
      </c>
      <c r="F220">
        <f t="shared" si="128"/>
        <v>0.04287374880331718</v>
      </c>
      <c r="G220">
        <f t="shared" si="120"/>
        <v>0.68476478601802</v>
      </c>
      <c r="I220">
        <f t="shared" si="129"/>
        <v>1.4603554686494704</v>
      </c>
      <c r="J220">
        <f t="shared" si="130"/>
        <v>0.38909291437045895</v>
      </c>
      <c r="K220">
        <f t="shared" si="131"/>
        <v>43.47143897644708</v>
      </c>
      <c r="L220">
        <f t="shared" si="123"/>
        <v>220</v>
      </c>
      <c r="M220">
        <f t="shared" si="132"/>
        <v>0.19993114426117192</v>
      </c>
      <c r="N220">
        <f t="shared" si="133"/>
        <v>0.326482000844031</v>
      </c>
      <c r="O220">
        <f t="shared" si="134"/>
        <v>0.06177698503519849</v>
      </c>
      <c r="P220">
        <f t="shared" si="135"/>
        <v>0.9571262511966828</v>
      </c>
      <c r="Q220">
        <f t="shared" si="136"/>
        <v>1.6032424520952975</v>
      </c>
      <c r="R220">
        <f t="shared" si="137"/>
        <v>0.9517126567363087</v>
      </c>
      <c r="S220">
        <f t="shared" si="124"/>
        <v>80.99159122043822</v>
      </c>
      <c r="T220">
        <f t="shared" si="138"/>
        <v>1.6032424520953004</v>
      </c>
      <c r="U220">
        <f t="shared" si="139"/>
        <v>55.182377778380115</v>
      </c>
      <c r="V220">
        <f t="shared" si="140"/>
        <v>0.09295949784386634</v>
      </c>
      <c r="W220">
        <f t="shared" si="141"/>
        <v>0.008450863440351486</v>
      </c>
      <c r="Y220">
        <f>MIN(Y219+($Q$303-SUM($Q$204:$Q220))*(1/M220-1/M219)*$Y$203/$Q$303,1)</f>
        <v>0.00534285450413402</v>
      </c>
      <c r="Z220">
        <f t="shared" si="142"/>
        <v>43.47143897644708</v>
      </c>
      <c r="AA220">
        <f t="shared" si="143"/>
        <v>0.2322615735364975</v>
      </c>
      <c r="AB220">
        <f t="shared" si="144"/>
        <v>21.85185027499179</v>
      </c>
      <c r="AD220">
        <f t="shared" si="145"/>
        <v>0.13275958805904275</v>
      </c>
      <c r="AE220">
        <f t="shared" si="146"/>
        <v>0.4547019987558092</v>
      </c>
      <c r="AF220">
        <f t="shared" si="147"/>
        <v>43.47143897644708</v>
      </c>
      <c r="AG220">
        <f t="shared" si="148"/>
        <v>12.332145734040909</v>
      </c>
      <c r="AH220">
        <f t="shared" si="149"/>
        <v>27.901792355243995</v>
      </c>
    </row>
    <row r="221" spans="1:34" ht="12.75">
      <c r="A221" s="5">
        <f t="shared" si="125"/>
        <v>221</v>
      </c>
      <c r="B221">
        <f t="shared" si="126"/>
        <v>0.33098221770133185</v>
      </c>
      <c r="C221">
        <f t="shared" si="121"/>
        <v>0.06496772851059626</v>
      </c>
      <c r="D221">
        <f t="shared" si="122"/>
        <v>0.45016239224009014</v>
      </c>
      <c r="E221">
        <f t="shared" si="127"/>
        <v>0.9600853239514955</v>
      </c>
      <c r="F221">
        <f t="shared" si="128"/>
        <v>0.039914676048504516</v>
      </c>
      <c r="G221">
        <f t="shared" si="120"/>
        <v>0.6311781045744058</v>
      </c>
      <c r="I221">
        <f t="shared" si="129"/>
        <v>1.5843388621255887</v>
      </c>
      <c r="J221">
        <f t="shared" si="130"/>
        <v>0.39422059013413097</v>
      </c>
      <c r="K221">
        <f t="shared" si="131"/>
        <v>44.40374366075109</v>
      </c>
      <c r="L221">
        <f t="shared" si="123"/>
        <v>221</v>
      </c>
      <c r="M221">
        <f t="shared" si="132"/>
        <v>0.18428541194996226</v>
      </c>
      <c r="N221">
        <f t="shared" si="133"/>
        <v>0.33098221770133185</v>
      </c>
      <c r="O221">
        <f t="shared" si="134"/>
        <v>0.06496772851059626</v>
      </c>
      <c r="P221">
        <f t="shared" si="135"/>
        <v>0.9600853239514955</v>
      </c>
      <c r="Q221">
        <f t="shared" si="136"/>
        <v>1.3872645683171276</v>
      </c>
      <c r="R221">
        <f t="shared" si="137"/>
        <v>0.8235044214203255</v>
      </c>
      <c r="S221">
        <f t="shared" si="124"/>
        <v>81.94330387717453</v>
      </c>
      <c r="T221">
        <f t="shared" si="138"/>
        <v>1.3872645683171265</v>
      </c>
      <c r="U221">
        <f t="shared" si="139"/>
        <v>52.63444401578513</v>
      </c>
      <c r="V221">
        <f t="shared" si="140"/>
        <v>0.08866728259968996</v>
      </c>
      <c r="W221">
        <f t="shared" si="141"/>
        <v>0.008060662054517269</v>
      </c>
      <c r="Y221">
        <f>MIN(Y220+($Q$303-SUM($Q$204:$Q221))*(1/M221-1/M220)*$Y$203/$Q$303,1)</f>
        <v>0.005513165981729667</v>
      </c>
      <c r="Z221">
        <f t="shared" si="142"/>
        <v>44.40374366075109</v>
      </c>
      <c r="AA221">
        <f t="shared" si="143"/>
        <v>0.24480520901189726</v>
      </c>
      <c r="AB221">
        <f t="shared" si="144"/>
        <v>22.324274434881495</v>
      </c>
      <c r="AD221">
        <f t="shared" si="145"/>
        <v>0.14403080564778079</v>
      </c>
      <c r="AE221">
        <f t="shared" si="146"/>
        <v>0.49330595377660613</v>
      </c>
      <c r="AF221">
        <f t="shared" si="147"/>
        <v>44.40374366075109</v>
      </c>
      <c r="AG221">
        <f t="shared" si="148"/>
        <v>13.37913827097606</v>
      </c>
      <c r="AH221">
        <f t="shared" si="149"/>
        <v>28.891440965863573</v>
      </c>
    </row>
    <row r="222" spans="1:34" ht="12.75">
      <c r="A222" s="5">
        <f t="shared" si="125"/>
        <v>222</v>
      </c>
      <c r="B222">
        <f t="shared" si="126"/>
        <v>0.3354824345586327</v>
      </c>
      <c r="C222">
        <f t="shared" si="121"/>
        <v>0.06823881030703631</v>
      </c>
      <c r="D222">
        <f t="shared" si="122"/>
        <v>0.4392497702985175</v>
      </c>
      <c r="E222">
        <f t="shared" si="127"/>
        <v>0.962814471680596</v>
      </c>
      <c r="F222">
        <f t="shared" si="128"/>
        <v>0.037185528319404026</v>
      </c>
      <c r="G222">
        <f t="shared" si="120"/>
        <v>0.5824893671020249</v>
      </c>
      <c r="I222">
        <f t="shared" si="129"/>
        <v>1.7167695351679213</v>
      </c>
      <c r="J222">
        <f t="shared" si="130"/>
        <v>0.3993214167265095</v>
      </c>
      <c r="K222">
        <f t="shared" si="131"/>
        <v>45.33116667754719</v>
      </c>
      <c r="L222">
        <f t="shared" si="123"/>
        <v>222</v>
      </c>
      <c r="M222">
        <f t="shared" si="132"/>
        <v>0.17006973498431183</v>
      </c>
      <c r="N222">
        <f t="shared" si="133"/>
        <v>0.3354824345586327</v>
      </c>
      <c r="O222">
        <f t="shared" si="134"/>
        <v>0.06823881030703631</v>
      </c>
      <c r="P222">
        <f t="shared" si="135"/>
        <v>0.962814471680596</v>
      </c>
      <c r="Q222">
        <f t="shared" si="136"/>
        <v>1.2034552870145883</v>
      </c>
      <c r="R222">
        <f t="shared" si="137"/>
        <v>0.7143920290852745</v>
      </c>
      <c r="S222">
        <f t="shared" si="124"/>
        <v>82.76680829859485</v>
      </c>
      <c r="T222">
        <f t="shared" si="138"/>
        <v>1.2034552870145867</v>
      </c>
      <c r="U222">
        <f t="shared" si="139"/>
        <v>50.25381702267655</v>
      </c>
      <c r="V222">
        <f t="shared" si="140"/>
        <v>0.0846569101086439</v>
      </c>
      <c r="W222">
        <f t="shared" si="141"/>
        <v>0.007696082737149445</v>
      </c>
      <c r="Y222">
        <f>MIN(Y221+($Q$303-SUM($Q$204:$Q222))*(1/M222-1/M221)*$Y$203/$Q$303,1)</f>
        <v>0.005687540237242994</v>
      </c>
      <c r="Z222">
        <f t="shared" si="142"/>
        <v>45.33116667754719</v>
      </c>
      <c r="AA222">
        <f t="shared" si="143"/>
        <v>0.25782283447971843</v>
      </c>
      <c r="AB222">
        <f t="shared" si="144"/>
        <v>22.794494756013453</v>
      </c>
      <c r="AD222">
        <f t="shared" si="145"/>
        <v>0.1560699577425383</v>
      </c>
      <c r="AE222">
        <f t="shared" si="146"/>
        <v>0.5345400868501198</v>
      </c>
      <c r="AF222">
        <f t="shared" si="147"/>
        <v>45.33116667754719</v>
      </c>
      <c r="AG222">
        <f t="shared" si="148"/>
        <v>14.497464866572336</v>
      </c>
      <c r="AH222">
        <f t="shared" si="149"/>
        <v>29.914315772059762</v>
      </c>
    </row>
    <row r="223" spans="1:34" ht="12.75">
      <c r="A223" s="5">
        <f t="shared" si="125"/>
        <v>223</v>
      </c>
      <c r="B223">
        <f t="shared" si="126"/>
        <v>0.33998265141593353</v>
      </c>
      <c r="C223">
        <f t="shared" si="121"/>
        <v>0.07159023042451859</v>
      </c>
      <c r="D223">
        <f t="shared" si="122"/>
        <v>0.4284710455586819</v>
      </c>
      <c r="E223">
        <f t="shared" si="127"/>
        <v>0.9653345517469426</v>
      </c>
      <c r="F223">
        <f t="shared" si="128"/>
        <v>0.034665448253057396</v>
      </c>
      <c r="G223">
        <f t="shared" si="120"/>
        <v>0.5381830094844894</v>
      </c>
      <c r="I223">
        <f t="shared" si="129"/>
        <v>1.8581039950664224</v>
      </c>
      <c r="J223">
        <f t="shared" si="130"/>
        <v>0.40439465930570784</v>
      </c>
      <c r="K223">
        <f t="shared" si="131"/>
        <v>46.25357441921961</v>
      </c>
      <c r="L223">
        <f t="shared" si="123"/>
        <v>223</v>
      </c>
      <c r="M223">
        <f t="shared" si="132"/>
        <v>0.15713358383081857</v>
      </c>
      <c r="N223">
        <f t="shared" si="133"/>
        <v>0.33998265141593353</v>
      </c>
      <c r="O223">
        <f t="shared" si="134"/>
        <v>0.07159023042451859</v>
      </c>
      <c r="P223">
        <f t="shared" si="135"/>
        <v>0.9653345517469426</v>
      </c>
      <c r="Q223">
        <f t="shared" si="136"/>
        <v>1.0465992581142396</v>
      </c>
      <c r="R223">
        <f t="shared" si="137"/>
        <v>0.6212795570478982</v>
      </c>
      <c r="S223">
        <f t="shared" si="124"/>
        <v>83.48120032768013</v>
      </c>
      <c r="T223">
        <f t="shared" si="138"/>
        <v>1.0465992581142398</v>
      </c>
      <c r="U223">
        <f t="shared" si="139"/>
        <v>48.02661546515163</v>
      </c>
      <c r="V223">
        <f t="shared" si="140"/>
        <v>0.0809049960607192</v>
      </c>
      <c r="W223">
        <f t="shared" si="141"/>
        <v>0.007354999641883564</v>
      </c>
      <c r="Y223">
        <f>MIN(Y222+($Q$303-SUM($Q$204:$Q223))*(1/M223-1/M222)*$Y$203/$Q$303,1)</f>
        <v>0.0058666393029770504</v>
      </c>
      <c r="Z223">
        <f t="shared" si="142"/>
        <v>46.25357441921961</v>
      </c>
      <c r="AA223">
        <f t="shared" si="143"/>
        <v>0.2713530375909677</v>
      </c>
      <c r="AB223">
        <f t="shared" si="144"/>
        <v>23.26246372840529</v>
      </c>
      <c r="AD223">
        <f t="shared" si="145"/>
        <v>0.1689185450060384</v>
      </c>
      <c r="AE223">
        <f t="shared" si="146"/>
        <v>0.5785465378742346</v>
      </c>
      <c r="AF223">
        <f t="shared" si="147"/>
        <v>46.25357441921961</v>
      </c>
      <c r="AG223">
        <f t="shared" si="148"/>
        <v>15.690980551025625</v>
      </c>
      <c r="AH223">
        <f t="shared" si="149"/>
        <v>30.972277485122618</v>
      </c>
    </row>
    <row r="224" spans="1:34" ht="12.75">
      <c r="A224" s="5">
        <f t="shared" si="125"/>
        <v>224</v>
      </c>
      <c r="B224">
        <f t="shared" si="126"/>
        <v>0.3444828682732344</v>
      </c>
      <c r="C224">
        <f t="shared" si="121"/>
        <v>0.07502198886304312</v>
      </c>
      <c r="D224">
        <f t="shared" si="122"/>
        <v>0.4178262180205834</v>
      </c>
      <c r="E224">
        <f t="shared" si="127"/>
        <v>0.9676642411391908</v>
      </c>
      <c r="F224">
        <f t="shared" si="128"/>
        <v>0.032335758860809194</v>
      </c>
      <c r="G224">
        <f t="shared" si="120"/>
        <v>0.4978041935113284</v>
      </c>
      <c r="I224">
        <f t="shared" si="129"/>
        <v>2.008821968626593</v>
      </c>
      <c r="J224">
        <f t="shared" si="130"/>
        <v>0.4094396510450399</v>
      </c>
      <c r="K224">
        <f t="shared" si="131"/>
        <v>47.170845644552706</v>
      </c>
      <c r="L224">
        <f t="shared" si="123"/>
        <v>224</v>
      </c>
      <c r="M224">
        <f t="shared" si="132"/>
        <v>0.14534415913161547</v>
      </c>
      <c r="N224">
        <f t="shared" si="133"/>
        <v>0.3444828682732344</v>
      </c>
      <c r="O224">
        <f t="shared" si="134"/>
        <v>0.07502198886304312</v>
      </c>
      <c r="P224">
        <f t="shared" si="135"/>
        <v>0.9676642411391908</v>
      </c>
      <c r="Q224">
        <f t="shared" si="136"/>
        <v>0.9123888778140761</v>
      </c>
      <c r="R224">
        <f t="shared" si="137"/>
        <v>0.5416099366295221</v>
      </c>
      <c r="S224">
        <f t="shared" si="124"/>
        <v>84.10247988472803</v>
      </c>
      <c r="T224">
        <f t="shared" si="138"/>
        <v>0.912388877814076</v>
      </c>
      <c r="U224">
        <f t="shared" si="139"/>
        <v>45.94031943442768</v>
      </c>
      <c r="V224">
        <f t="shared" si="140"/>
        <v>0.0773904495845118</v>
      </c>
      <c r="W224">
        <f t="shared" si="141"/>
        <v>0.0070354954167738</v>
      </c>
      <c r="Y224">
        <f>MIN(Y223+($Q$303-SUM($Q$204:$Q224))*(1/M224-1/M223)*$Y$203/$Q$303,1)</f>
        <v>0.006051122589452575</v>
      </c>
      <c r="Z224">
        <f t="shared" si="142"/>
        <v>47.170845644552706</v>
      </c>
      <c r="AA224">
        <f t="shared" si="143"/>
        <v>0.2854365696433335</v>
      </c>
      <c r="AB224">
        <f t="shared" si="144"/>
        <v>23.72814110709802</v>
      </c>
      <c r="AD224">
        <f t="shared" si="145"/>
        <v>0.18262017896605387</v>
      </c>
      <c r="AE224">
        <f t="shared" si="146"/>
        <v>0.6254746764661436</v>
      </c>
      <c r="AF224">
        <f t="shared" si="147"/>
        <v>47.170845644552706</v>
      </c>
      <c r="AG224">
        <f t="shared" si="148"/>
        <v>16.96373643449709</v>
      </c>
      <c r="AH224">
        <f t="shared" si="149"/>
        <v>32.067291039524896</v>
      </c>
    </row>
    <row r="225" spans="1:34" ht="12.75">
      <c r="A225" s="5">
        <f t="shared" si="125"/>
        <v>225</v>
      </c>
      <c r="B225">
        <f t="shared" si="126"/>
        <v>0.3489830851305352</v>
      </c>
      <c r="C225">
        <f t="shared" si="121"/>
        <v>0.07853408562260993</v>
      </c>
      <c r="D225">
        <f t="shared" si="122"/>
        <v>0.4073152876842218</v>
      </c>
      <c r="E225">
        <f t="shared" si="127"/>
        <v>0.9698202918111771</v>
      </c>
      <c r="F225">
        <f t="shared" si="128"/>
        <v>0.030179708188822874</v>
      </c>
      <c r="G225">
        <f t="shared" si="120"/>
        <v>0.46095102302682545</v>
      </c>
      <c r="I225">
        <f t="shared" si="129"/>
        <v>2.1694278785488326</v>
      </c>
      <c r="J225">
        <f t="shared" si="130"/>
        <v>0.41445578544183603</v>
      </c>
      <c r="K225">
        <f t="shared" si="131"/>
        <v>48.08287008033383</v>
      </c>
      <c r="L225">
        <f t="shared" si="123"/>
        <v>225</v>
      </c>
      <c r="M225">
        <f t="shared" si="132"/>
        <v>0.13458411904914427</v>
      </c>
      <c r="N225">
        <f t="shared" si="133"/>
        <v>0.3489830851305352</v>
      </c>
      <c r="O225">
        <f t="shared" si="134"/>
        <v>0.07853408562260993</v>
      </c>
      <c r="P225">
        <f t="shared" si="135"/>
        <v>0.9698202918111771</v>
      </c>
      <c r="Q225">
        <f t="shared" si="136"/>
        <v>0.7972567679334785</v>
      </c>
      <c r="R225">
        <f t="shared" si="137"/>
        <v>0.4732655099790687</v>
      </c>
      <c r="S225">
        <f t="shared" si="124"/>
        <v>84.64408982135755</v>
      </c>
      <c r="T225">
        <f t="shared" si="138"/>
        <v>0.79725676793348</v>
      </c>
      <c r="U225">
        <f t="shared" si="139"/>
        <v>43.98361961030693</v>
      </c>
      <c r="V225">
        <f t="shared" si="140"/>
        <v>0.07409421915000687</v>
      </c>
      <c r="W225">
        <f t="shared" si="141"/>
        <v>0.006735838104546079</v>
      </c>
      <c r="Y225">
        <f>MIN(Y224+($Q$303-SUM($Q$204:$Q225))*(1/M225-1/M224)*$Y$203/$Q$303,1)</f>
        <v>0.006241650480366078</v>
      </c>
      <c r="Z225">
        <f t="shared" si="142"/>
        <v>48.08287008033383</v>
      </c>
      <c r="AA225">
        <f t="shared" si="143"/>
        <v>0.30011646913429535</v>
      </c>
      <c r="AB225">
        <f t="shared" si="144"/>
        <v>24.19149327473406</v>
      </c>
      <c r="AD225">
        <f t="shared" si="145"/>
        <v>0.19722071623171203</v>
      </c>
      <c r="AE225">
        <f t="shared" si="146"/>
        <v>0.6754815616536067</v>
      </c>
      <c r="AF225">
        <f t="shared" si="147"/>
        <v>48.08287008033383</v>
      </c>
      <c r="AG225">
        <f t="shared" si="148"/>
        <v>18.31999217457452</v>
      </c>
      <c r="AH225">
        <f t="shared" si="149"/>
        <v>33.20143112745417</v>
      </c>
    </row>
    <row r="226" spans="1:34" ht="12.75">
      <c r="A226" s="5">
        <f t="shared" si="125"/>
        <v>226</v>
      </c>
      <c r="B226">
        <f t="shared" si="126"/>
        <v>0.35348330198783606</v>
      </c>
      <c r="C226">
        <f t="shared" si="121"/>
        <v>0.08212652070321896</v>
      </c>
      <c r="D226">
        <f t="shared" si="122"/>
        <v>0.3969382545495975</v>
      </c>
      <c r="E226">
        <f t="shared" si="127"/>
        <v>0.9718177534261356</v>
      </c>
      <c r="F226">
        <f t="shared" si="128"/>
        <v>0.028182246573864367</v>
      </c>
      <c r="G226">
        <f t="shared" si="120"/>
        <v>0.4272678155802033</v>
      </c>
      <c r="I226">
        <f t="shared" si="129"/>
        <v>2.3404524364702306</v>
      </c>
      <c r="J226">
        <f t="shared" si="130"/>
        <v>0.4194425096468417</v>
      </c>
      <c r="K226">
        <f t="shared" si="131"/>
        <v>48.989547208516676</v>
      </c>
      <c r="L226">
        <f t="shared" si="123"/>
        <v>226</v>
      </c>
      <c r="M226">
        <f t="shared" si="132"/>
        <v>0.12474961478622738</v>
      </c>
      <c r="N226">
        <f t="shared" si="133"/>
        <v>0.35348330198783606</v>
      </c>
      <c r="O226">
        <f t="shared" si="134"/>
        <v>0.08212652070321896</v>
      </c>
      <c r="P226">
        <f t="shared" si="135"/>
        <v>0.9718177534261356</v>
      </c>
      <c r="Q226">
        <f t="shared" si="136"/>
        <v>0.6982406479912922</v>
      </c>
      <c r="R226">
        <f t="shared" si="137"/>
        <v>0.414487815783944</v>
      </c>
      <c r="S226">
        <f t="shared" si="124"/>
        <v>85.11735533133663</v>
      </c>
      <c r="T226">
        <f t="shared" si="138"/>
        <v>0.6982406479912937</v>
      </c>
      <c r="U226">
        <f t="shared" si="139"/>
        <v>42.146284622282316</v>
      </c>
      <c r="V226">
        <f t="shared" si="140"/>
        <v>0.07099906912686575</v>
      </c>
      <c r="W226">
        <f t="shared" si="141"/>
        <v>0.006454460829715068</v>
      </c>
      <c r="Y226">
        <f>MIN(Y225+($Q$303-SUM($Q$204:$Q226))*(1/M226-1/M225)*$Y$203/$Q$303,1)</f>
        <v>0.006438887795231541</v>
      </c>
      <c r="Z226">
        <f t="shared" si="142"/>
        <v>48.989547208516676</v>
      </c>
      <c r="AA226">
        <f t="shared" si="143"/>
        <v>0.31543819761483743</v>
      </c>
      <c r="AB226">
        <f t="shared" si="144"/>
        <v>24.652492703065757</v>
      </c>
      <c r="AD226">
        <f t="shared" si="145"/>
        <v>0.21276840331547547</v>
      </c>
      <c r="AE226">
        <f t="shared" si="146"/>
        <v>0.7287324378906815</v>
      </c>
      <c r="AF226">
        <f t="shared" si="147"/>
        <v>48.989547208516676</v>
      </c>
      <c r="AG226">
        <f t="shared" si="148"/>
        <v>19.764229428903487</v>
      </c>
      <c r="AH226">
        <f t="shared" si="149"/>
        <v>34.37688831871008</v>
      </c>
    </row>
    <row r="227" spans="1:34" ht="12.75">
      <c r="A227" s="5">
        <f t="shared" si="125"/>
        <v>227</v>
      </c>
      <c r="B227">
        <f t="shared" si="126"/>
        <v>0.3579835188451369</v>
      </c>
      <c r="C227">
        <f t="shared" si="121"/>
        <v>0.08579929410487028</v>
      </c>
      <c r="D227">
        <f t="shared" si="122"/>
        <v>0.38669511861671024</v>
      </c>
      <c r="E227">
        <f t="shared" si="127"/>
        <v>0.9736701679188596</v>
      </c>
      <c r="F227">
        <f t="shared" si="128"/>
        <v>0.02632983208114037</v>
      </c>
      <c r="G227">
        <f t="shared" si="120"/>
        <v>0.39643928334350126</v>
      </c>
      <c r="I227">
        <f t="shared" si="129"/>
        <v>2.522454363165453</v>
      </c>
      <c r="J227">
        <f t="shared" si="130"/>
        <v>0.42439931865962316</v>
      </c>
      <c r="K227">
        <f t="shared" si="131"/>
        <v>49.89078521084058</v>
      </c>
      <c r="L227">
        <f t="shared" si="123"/>
        <v>227</v>
      </c>
      <c r="M227">
        <f t="shared" si="132"/>
        <v>0.11574859158551906</v>
      </c>
      <c r="N227">
        <f t="shared" si="133"/>
        <v>0.3579835188451369</v>
      </c>
      <c r="O227">
        <f t="shared" si="134"/>
        <v>0.08579929410487028</v>
      </c>
      <c r="P227">
        <f t="shared" si="135"/>
        <v>0.9736701679188596</v>
      </c>
      <c r="Q227">
        <f t="shared" si="136"/>
        <v>0.612874117162072</v>
      </c>
      <c r="R227">
        <f t="shared" si="137"/>
        <v>0.3638127555360945</v>
      </c>
      <c r="S227">
        <f t="shared" si="124"/>
        <v>85.53184314712057</v>
      </c>
      <c r="T227">
        <f t="shared" si="138"/>
        <v>0.6128741171620713</v>
      </c>
      <c r="U227">
        <f t="shared" si="139"/>
        <v>40.41904430459248</v>
      </c>
      <c r="V227">
        <f t="shared" si="140"/>
        <v>0.06808938311744855</v>
      </c>
      <c r="W227">
        <f t="shared" si="141"/>
        <v>0.006189943919768051</v>
      </c>
      <c r="Y227">
        <f>MIN(Y226+($Q$303-SUM($Q$204:$Q227))*(1/M227-1/M226)*$Y$203/$Q$303,1)</f>
        <v>0.006643507151376466</v>
      </c>
      <c r="Z227">
        <f t="shared" si="142"/>
        <v>49.89078521084058</v>
      </c>
      <c r="AA227">
        <f t="shared" si="143"/>
        <v>0.33144978833600663</v>
      </c>
      <c r="AB227">
        <f t="shared" si="144"/>
        <v>25.111117499588296</v>
      </c>
      <c r="AD227">
        <f t="shared" si="145"/>
        <v>0.22931403301504116</v>
      </c>
      <c r="AE227">
        <f t="shared" si="146"/>
        <v>0.7854012706662105</v>
      </c>
      <c r="AF227">
        <f t="shared" si="147"/>
        <v>49.89078521084058</v>
      </c>
      <c r="AG227">
        <f t="shared" si="148"/>
        <v>21.301166381628697</v>
      </c>
      <c r="AH227">
        <f t="shared" si="149"/>
        <v>35.59597579623464</v>
      </c>
    </row>
    <row r="228" spans="1:34" ht="12.75">
      <c r="A228" s="5">
        <f t="shared" si="125"/>
        <v>228</v>
      </c>
      <c r="B228">
        <f t="shared" si="126"/>
        <v>0.36248373570243775</v>
      </c>
      <c r="C228">
        <f t="shared" si="121"/>
        <v>0.08955240582756382</v>
      </c>
      <c r="D228">
        <f t="shared" si="122"/>
        <v>0.37658587988556014</v>
      </c>
      <c r="E228">
        <f t="shared" si="127"/>
        <v>0.9753897396757106</v>
      </c>
      <c r="F228">
        <f t="shared" si="128"/>
        <v>0.024610260324289368</v>
      </c>
      <c r="G228">
        <f t="shared" si="120"/>
        <v>0.36818549660124467</v>
      </c>
      <c r="I228">
        <f t="shared" si="129"/>
        <v>2.7160222475656837</v>
      </c>
      <c r="J228">
        <f t="shared" si="130"/>
        <v>0.4293257502615907</v>
      </c>
      <c r="K228">
        <f t="shared" si="131"/>
        <v>50.78650004756195</v>
      </c>
      <c r="L228">
        <f t="shared" si="123"/>
        <v>228</v>
      </c>
      <c r="M228">
        <f t="shared" si="132"/>
        <v>0.1074993182168651</v>
      </c>
      <c r="N228">
        <f t="shared" si="133"/>
        <v>0.36248373570243775</v>
      </c>
      <c r="O228">
        <f t="shared" si="134"/>
        <v>0.08955240582756382</v>
      </c>
      <c r="P228">
        <f t="shared" si="135"/>
        <v>0.9753897396757106</v>
      </c>
      <c r="Q228">
        <f t="shared" si="136"/>
        <v>0.539098186980604</v>
      </c>
      <c r="R228">
        <f t="shared" si="137"/>
        <v>0.3200180778038311</v>
      </c>
      <c r="S228">
        <f t="shared" si="124"/>
        <v>85.89565590265666</v>
      </c>
      <c r="T228">
        <f t="shared" si="138"/>
        <v>0.539098186980605</v>
      </c>
      <c r="U228">
        <f t="shared" si="139"/>
        <v>38.79348683241041</v>
      </c>
      <c r="V228">
        <f t="shared" si="140"/>
        <v>0.0653509906738088</v>
      </c>
      <c r="W228">
        <f t="shared" si="141"/>
        <v>0.005940999152164436</v>
      </c>
      <c r="Y228">
        <f>MIN(Y227+($Q$303-SUM($Q$204:$Q228))*(1/M228-1/M227)*$Y$203/$Q$303,1)</f>
        <v>0.006856192256735482</v>
      </c>
      <c r="Z228">
        <f t="shared" si="142"/>
        <v>50.78650004756195</v>
      </c>
      <c r="AA228">
        <f t="shared" si="143"/>
        <v>0.3482020083727905</v>
      </c>
      <c r="AB228">
        <f t="shared" si="144"/>
        <v>25.56735102796737</v>
      </c>
      <c r="AD228">
        <f t="shared" si="145"/>
        <v>0.2469111134150621</v>
      </c>
      <c r="AE228">
        <f t="shared" si="146"/>
        <v>0.8456713253352388</v>
      </c>
      <c r="AF228">
        <f t="shared" si="147"/>
        <v>50.78650004756195</v>
      </c>
      <c r="AG228">
        <f t="shared" si="148"/>
        <v>22.935773442100906</v>
      </c>
      <c r="AH228">
        <f t="shared" si="149"/>
        <v>36.86113674483143</v>
      </c>
    </row>
    <row r="229" spans="1:34" ht="12.75">
      <c r="A229" s="5">
        <f t="shared" si="125"/>
        <v>229</v>
      </c>
      <c r="B229">
        <f t="shared" si="126"/>
        <v>0.3669839525597386</v>
      </c>
      <c r="C229">
        <f t="shared" si="121"/>
        <v>0.09338585587129962</v>
      </c>
      <c r="D229">
        <f t="shared" si="122"/>
        <v>0.36661053835614704</v>
      </c>
      <c r="E229">
        <f t="shared" si="127"/>
        <v>0.9769874846021125</v>
      </c>
      <c r="F229">
        <f t="shared" si="128"/>
        <v>0.023012515397887512</v>
      </c>
      <c r="G229">
        <f t="shared" si="120"/>
        <v>0.34225752048557284</v>
      </c>
      <c r="I229">
        <f t="shared" si="129"/>
        <v>2.921776557550188</v>
      </c>
      <c r="J229">
        <f t="shared" si="130"/>
        <v>0.43422138057954907</v>
      </c>
      <c r="K229">
        <f t="shared" si="131"/>
        <v>51.676614650827105</v>
      </c>
      <c r="L229">
        <f t="shared" si="123"/>
        <v>229</v>
      </c>
      <c r="M229">
        <f t="shared" si="132"/>
        <v>0.09992911303250243</v>
      </c>
      <c r="N229">
        <f t="shared" si="133"/>
        <v>0.3669839525597386</v>
      </c>
      <c r="O229">
        <f t="shared" si="134"/>
        <v>0.09338585587129962</v>
      </c>
      <c r="P229">
        <f t="shared" si="135"/>
        <v>0.9769874846021125</v>
      </c>
      <c r="Q229">
        <f t="shared" si="136"/>
        <v>0.47518945895951553</v>
      </c>
      <c r="R229">
        <f t="shared" si="137"/>
        <v>0.2820807432141075</v>
      </c>
      <c r="S229">
        <f t="shared" si="124"/>
        <v>86.2156739804605</v>
      </c>
      <c r="T229">
        <f t="shared" si="138"/>
        <v>0.47518945895951464</v>
      </c>
      <c r="U229">
        <f t="shared" si="139"/>
        <v>37.26196798427406</v>
      </c>
      <c r="V229">
        <f t="shared" si="140"/>
        <v>0.06277101444239402</v>
      </c>
      <c r="W229">
        <f t="shared" si="141"/>
        <v>0.005706455858399456</v>
      </c>
      <c r="Y229">
        <f>MIN(Y228+($Q$303-SUM($Q$204:$Q229))*(1/M229-1/M228)*$Y$203/$Q$303,1)</f>
        <v>0.007077641164512699</v>
      </c>
      <c r="Z229">
        <f t="shared" si="142"/>
        <v>51.676614650827105</v>
      </c>
      <c r="AA229">
        <f t="shared" si="143"/>
        <v>0.36574853509535393</v>
      </c>
      <c r="AB229">
        <f t="shared" si="144"/>
        <v>26.02118159296123</v>
      </c>
      <c r="AD229">
        <f t="shared" si="145"/>
        <v>0.2656160506863807</v>
      </c>
      <c r="AE229">
        <f t="shared" si="146"/>
        <v>0.9097357932069534</v>
      </c>
      <c r="AF229">
        <f t="shared" si="147"/>
        <v>51.676614650827105</v>
      </c>
      <c r="AG229">
        <f t="shared" si="148"/>
        <v>24.673290225245843</v>
      </c>
      <c r="AH229">
        <f t="shared" si="149"/>
        <v>38.17495243803647</v>
      </c>
    </row>
    <row r="230" spans="1:34" ht="12.75">
      <c r="A230" s="5">
        <f t="shared" si="125"/>
        <v>230</v>
      </c>
      <c r="B230">
        <f t="shared" si="126"/>
        <v>0.37148416941703943</v>
      </c>
      <c r="C230">
        <f t="shared" si="121"/>
        <v>0.0972996442360777</v>
      </c>
      <c r="D230">
        <f t="shared" si="122"/>
        <v>0.35676909402847096</v>
      </c>
      <c r="E230">
        <f t="shared" si="127"/>
        <v>0.9784733608902727</v>
      </c>
      <c r="F230">
        <f t="shared" si="128"/>
        <v>0.021526639109727297</v>
      </c>
      <c r="G230">
        <f t="shared" si="120"/>
        <v>0.31843363088855847</v>
      </c>
      <c r="I230">
        <f t="shared" si="129"/>
        <v>3.140371816913923</v>
      </c>
      <c r="J230">
        <f t="shared" si="130"/>
        <v>0.43908582019010406</v>
      </c>
      <c r="K230">
        <f t="shared" si="131"/>
        <v>52.56105821638257</v>
      </c>
      <c r="L230">
        <f t="shared" si="123"/>
        <v>230</v>
      </c>
      <c r="M230">
        <f t="shared" si="132"/>
        <v>0.09297323912493621</v>
      </c>
      <c r="N230">
        <f t="shared" si="133"/>
        <v>0.37148416941703943</v>
      </c>
      <c r="O230">
        <f t="shared" si="134"/>
        <v>0.0972996442360777</v>
      </c>
      <c r="P230">
        <f t="shared" si="135"/>
        <v>0.9784733608902727</v>
      </c>
      <c r="Q230">
        <f t="shared" si="136"/>
        <v>0.41970167765988353</v>
      </c>
      <c r="R230">
        <f t="shared" si="137"/>
        <v>0.2491422293367709</v>
      </c>
      <c r="S230">
        <f t="shared" si="124"/>
        <v>86.4977547236746</v>
      </c>
      <c r="T230">
        <f t="shared" si="138"/>
        <v>0.41970167765988514</v>
      </c>
      <c r="U230">
        <f t="shared" si="139"/>
        <v>35.81753100293662</v>
      </c>
      <c r="V230">
        <f t="shared" si="140"/>
        <v>0.06033773516270258</v>
      </c>
      <c r="W230">
        <f t="shared" si="141"/>
        <v>0.00548524865115478</v>
      </c>
      <c r="Y230">
        <f>MIN(Y229+($Q$303-SUM($Q$204:$Q230))*(1/M230-1/M229)*$Y$203/$Q$303,1)</f>
        <v>0.0073085695204372254</v>
      </c>
      <c r="Z230">
        <f t="shared" si="142"/>
        <v>52.56105821638257</v>
      </c>
      <c r="AA230">
        <f t="shared" si="143"/>
        <v>0.3841461480421802</v>
      </c>
      <c r="AB230">
        <f t="shared" si="144"/>
        <v>26.472602182212373</v>
      </c>
      <c r="AD230">
        <f t="shared" si="145"/>
        <v>0.2854883469921748</v>
      </c>
      <c r="AE230">
        <f t="shared" si="146"/>
        <v>0.9777984693738426</v>
      </c>
      <c r="AF230">
        <f t="shared" si="147"/>
        <v>52.56105821638257</v>
      </c>
      <c r="AG230">
        <f t="shared" si="148"/>
        <v>26.51924393522651</v>
      </c>
      <c r="AH230">
        <f t="shared" si="149"/>
        <v>39.54015107580454</v>
      </c>
    </row>
    <row r="231" spans="1:34" ht="12.75">
      <c r="A231" s="5">
        <f t="shared" si="125"/>
        <v>231</v>
      </c>
      <c r="B231">
        <f t="shared" si="126"/>
        <v>0.3759843862743403</v>
      </c>
      <c r="C231">
        <f t="shared" si="121"/>
        <v>0.10129377092189801</v>
      </c>
      <c r="D231">
        <f t="shared" si="122"/>
        <v>0.34706154690253205</v>
      </c>
      <c r="E231">
        <f t="shared" si="127"/>
        <v>0.9798563839071595</v>
      </c>
      <c r="F231">
        <f t="shared" si="128"/>
        <v>0.020143616092840544</v>
      </c>
      <c r="G231">
        <f t="shared" si="120"/>
        <v>0.2965160287711572</v>
      </c>
      <c r="I231">
        <f t="shared" si="129"/>
        <v>3.372498964539189</v>
      </c>
      <c r="J231">
        <f t="shared" si="130"/>
        <v>0.44391871068951994</v>
      </c>
      <c r="K231">
        <f t="shared" si="131"/>
        <v>53.439765579912724</v>
      </c>
      <c r="L231">
        <f t="shared" si="123"/>
        <v>231</v>
      </c>
      <c r="M231">
        <f t="shared" si="132"/>
        <v>0.08657394500194986</v>
      </c>
      <c r="N231">
        <f t="shared" si="133"/>
        <v>0.3759843862743403</v>
      </c>
      <c r="O231">
        <f t="shared" si="134"/>
        <v>0.10129377092189801</v>
      </c>
      <c r="P231">
        <f t="shared" si="135"/>
        <v>0.9798563839071595</v>
      </c>
      <c r="Q231">
        <f t="shared" si="136"/>
        <v>0.3714180531639501</v>
      </c>
      <c r="R231">
        <f t="shared" si="137"/>
        <v>0.2204802284735654</v>
      </c>
      <c r="S231">
        <f t="shared" si="124"/>
        <v>86.74689695301137</v>
      </c>
      <c r="T231">
        <f t="shared" si="138"/>
        <v>0.37141805316395154</v>
      </c>
      <c r="U231">
        <f t="shared" si="139"/>
        <v>34.453835725661875</v>
      </c>
      <c r="V231">
        <f t="shared" si="140"/>
        <v>0.05804047228112411</v>
      </c>
      <c r="W231">
        <f t="shared" si="141"/>
        <v>0.0052764065710112825</v>
      </c>
      <c r="Y231">
        <f>MIN(Y230+($Q$303-SUM($Q$204:$Q231))*(1/M231-1/M230)*$Y$203/$Q$303,1)</f>
        <v>0.0075497138331335895</v>
      </c>
      <c r="Z231">
        <f t="shared" si="142"/>
        <v>53.439765579912724</v>
      </c>
      <c r="AA231">
        <f t="shared" si="143"/>
        <v>0.40345493743808336</v>
      </c>
      <c r="AB231">
        <f t="shared" si="144"/>
        <v>26.921610258675404</v>
      </c>
      <c r="AD231">
        <f t="shared" si="145"/>
        <v>0.3065908149581081</v>
      </c>
      <c r="AE231">
        <f t="shared" si="146"/>
        <v>1.0500744872726246</v>
      </c>
      <c r="AF231">
        <f t="shared" si="147"/>
        <v>53.439765579912724</v>
      </c>
      <c r="AG231">
        <f t="shared" si="148"/>
        <v>27.12138008582562</v>
      </c>
      <c r="AH231">
        <f t="shared" si="149"/>
        <v>40.28057283286917</v>
      </c>
    </row>
    <row r="232" spans="1:34" ht="12.75">
      <c r="A232" s="5">
        <f t="shared" si="125"/>
        <v>232</v>
      </c>
      <c r="B232">
        <f t="shared" si="126"/>
        <v>0.3804846031316411</v>
      </c>
      <c r="C232">
        <f t="shared" si="121"/>
        <v>0.1053682359287606</v>
      </c>
      <c r="D232">
        <f t="shared" si="122"/>
        <v>0.33748789697833026</v>
      </c>
      <c r="E232">
        <f t="shared" si="127"/>
        <v>0.9811447272857309</v>
      </c>
      <c r="F232">
        <f t="shared" si="128"/>
        <v>0.018855272714269122</v>
      </c>
      <c r="G232">
        <f t="shared" si="120"/>
        <v>0.2763279835871286</v>
      </c>
      <c r="I232">
        <f t="shared" si="129"/>
        <v>3.6188879136256253</v>
      </c>
      <c r="J232">
        <f t="shared" si="130"/>
        <v>0.4487197216654247</v>
      </c>
      <c r="K232">
        <f t="shared" si="131"/>
        <v>54.31267666644086</v>
      </c>
      <c r="L232">
        <f t="shared" si="123"/>
        <v>232</v>
      </c>
      <c r="M232">
        <f t="shared" si="132"/>
        <v>0.08067963055054515</v>
      </c>
      <c r="N232">
        <f t="shared" si="133"/>
        <v>0.3804846031316411</v>
      </c>
      <c r="O232">
        <f t="shared" si="134"/>
        <v>0.1053682359287606</v>
      </c>
      <c r="P232">
        <f t="shared" si="135"/>
        <v>0.9811447272857309</v>
      </c>
      <c r="Q232">
        <f t="shared" si="136"/>
        <v>0.3293122729436115</v>
      </c>
      <c r="R232">
        <f t="shared" si="137"/>
        <v>0.1954855036238821</v>
      </c>
      <c r="S232">
        <f t="shared" si="124"/>
        <v>86.96737718148493</v>
      </c>
      <c r="T232">
        <f t="shared" si="138"/>
        <v>0.3293122729436113</v>
      </c>
      <c r="U232">
        <f t="shared" si="139"/>
        <v>33.16509582845465</v>
      </c>
      <c r="V232">
        <f t="shared" si="140"/>
        <v>0.05586947823340701</v>
      </c>
      <c r="W232">
        <f t="shared" si="141"/>
        <v>0.0050790434757642736</v>
      </c>
      <c r="Y232">
        <f>MIN(Y231+($Q$303-SUM($Q$204:$Q232))*(1/M232-1/M231)*$Y$203/$Q$303,1)</f>
        <v>0.007801834798154971</v>
      </c>
      <c r="Z232">
        <f t="shared" si="142"/>
        <v>54.31267666644086</v>
      </c>
      <c r="AA232">
        <f t="shared" si="143"/>
        <v>0.42373853079717777</v>
      </c>
      <c r="AB232">
        <f t="shared" si="144"/>
        <v>27.36820759861902</v>
      </c>
      <c r="AD232">
        <f t="shared" si="145"/>
        <v>0.3289898103296023</v>
      </c>
      <c r="AE232">
        <f t="shared" si="146"/>
        <v>1.1267911155361214</v>
      </c>
      <c r="AF232">
        <f t="shared" si="147"/>
        <v>54.31267666644086</v>
      </c>
      <c r="AG232">
        <f t="shared" si="148"/>
        <v>28.08890499288198</v>
      </c>
      <c r="AH232">
        <f t="shared" si="149"/>
        <v>41.200790829661415</v>
      </c>
    </row>
    <row r="233" spans="1:34" ht="12.75">
      <c r="A233" s="5">
        <f t="shared" si="125"/>
        <v>233</v>
      </c>
      <c r="B233">
        <f t="shared" si="126"/>
        <v>0.38498481998894196</v>
      </c>
      <c r="C233">
        <f t="shared" si="121"/>
        <v>0.1095230392566654</v>
      </c>
      <c r="D233">
        <f t="shared" si="122"/>
        <v>0.3280481442558656</v>
      </c>
      <c r="E233">
        <f t="shared" si="127"/>
        <v>0.9823458120134883</v>
      </c>
      <c r="F233">
        <f t="shared" si="128"/>
        <v>0.01765418798651175</v>
      </c>
      <c r="G233">
        <f t="shared" si="120"/>
        <v>0.2577113464454678</v>
      </c>
      <c r="I233">
        <f t="shared" si="129"/>
        <v>3.8803103308903086</v>
      </c>
      <c r="J233">
        <f t="shared" si="130"/>
        <v>0.4534885480164831</v>
      </c>
      <c r="K233">
        <f t="shared" si="131"/>
        <v>55.17973600299693</v>
      </c>
      <c r="L233">
        <f t="shared" si="123"/>
        <v>233</v>
      </c>
      <c r="M233">
        <f t="shared" si="132"/>
        <v>0.07524412095363468</v>
      </c>
      <c r="N233">
        <f t="shared" si="133"/>
        <v>0.38498481998894196</v>
      </c>
      <c r="O233">
        <f t="shared" si="134"/>
        <v>0.1095230392566654</v>
      </c>
      <c r="P233">
        <f t="shared" si="135"/>
        <v>0.9823458120134883</v>
      </c>
      <c r="Q233">
        <f t="shared" si="136"/>
        <v>0.2925165403511664</v>
      </c>
      <c r="R233">
        <f t="shared" si="137"/>
        <v>0.17364291557592468</v>
      </c>
      <c r="S233">
        <f t="shared" si="124"/>
        <v>87.16286268510882</v>
      </c>
      <c r="T233">
        <f t="shared" si="138"/>
        <v>0.2925165403511664</v>
      </c>
      <c r="U233">
        <f t="shared" si="139"/>
        <v>31.94602317961555</v>
      </c>
      <c r="V233">
        <f t="shared" si="140"/>
        <v>0.05381584470339857</v>
      </c>
      <c r="W233">
        <f t="shared" si="141"/>
        <v>0.004892349518490779</v>
      </c>
      <c r="Y233">
        <f>MIN(Y232+($Q$303-SUM($Q$204:$Q233))*(1/M233-1/M232)*$Y$203/$Q$303,1)</f>
        <v>0.00806572070654521</v>
      </c>
      <c r="Z233">
        <f t="shared" si="142"/>
        <v>55.17973600299693</v>
      </c>
      <c r="AA233">
        <f t="shared" si="143"/>
        <v>0.4450643392610706</v>
      </c>
      <c r="AB233">
        <f t="shared" si="144"/>
        <v>27.812400171129003</v>
      </c>
      <c r="AD233">
        <f t="shared" si="145"/>
        <v>0.35275548462639167</v>
      </c>
      <c r="AE233">
        <f t="shared" si="146"/>
        <v>1.2081886233358876</v>
      </c>
      <c r="AF233">
        <f t="shared" si="147"/>
        <v>55.17973600299693</v>
      </c>
      <c r="AG233">
        <f t="shared" si="148"/>
        <v>28.08890499288198</v>
      </c>
      <c r="AH233">
        <f t="shared" si="149"/>
        <v>41.634320497939456</v>
      </c>
    </row>
    <row r="234" spans="1:34" ht="12.75">
      <c r="A234" s="5">
        <f t="shared" si="125"/>
        <v>234</v>
      </c>
      <c r="B234">
        <f t="shared" si="126"/>
        <v>0.3894850368462428</v>
      </c>
      <c r="C234">
        <f t="shared" si="121"/>
        <v>0.11375818090561246</v>
      </c>
      <c r="D234">
        <f t="shared" si="122"/>
        <v>0.31874228873513794</v>
      </c>
      <c r="E234">
        <f t="shared" si="127"/>
        <v>0.9834663850648386</v>
      </c>
      <c r="F234">
        <f t="shared" si="128"/>
        <v>0.016533614935161367</v>
      </c>
      <c r="G234">
        <f t="shared" si="120"/>
        <v>0.2405243821388308</v>
      </c>
      <c r="I234">
        <f t="shared" si="129"/>
        <v>4.157582657972694</v>
      </c>
      <c r="J234">
        <f t="shared" si="130"/>
        <v>0.45822490757426804</v>
      </c>
      <c r="K234">
        <f t="shared" si="131"/>
        <v>56.04089228623056</v>
      </c>
      <c r="L234">
        <f t="shared" si="123"/>
        <v>234</v>
      </c>
      <c r="M234">
        <f t="shared" si="132"/>
        <v>0.07022603370621097</v>
      </c>
      <c r="N234">
        <f t="shared" si="133"/>
        <v>0.3894850368462428</v>
      </c>
      <c r="O234">
        <f t="shared" si="134"/>
        <v>0.11375818090561246</v>
      </c>
      <c r="P234">
        <f t="shared" si="135"/>
        <v>0.9834663850648386</v>
      </c>
      <c r="Q234">
        <f t="shared" si="136"/>
        <v>0.26029530812866297</v>
      </c>
      <c r="R234">
        <f t="shared" si="137"/>
        <v>0.15451583066015329</v>
      </c>
      <c r="S234">
        <f t="shared" si="124"/>
        <v>87.33650560068475</v>
      </c>
      <c r="T234">
        <f t="shared" si="138"/>
        <v>0.26029530812866136</v>
      </c>
      <c r="U234">
        <f t="shared" si="139"/>
        <v>30.791778429018308</v>
      </c>
      <c r="V234">
        <f t="shared" si="140"/>
        <v>0.051871419386400414</v>
      </c>
      <c r="W234">
        <f t="shared" si="141"/>
        <v>0.004715583580581856</v>
      </c>
      <c r="Y234">
        <f>MIN(Y233+($Q$303-SUM($Q$204:$Q234))*(1/M234-1/M233)*$Y$203/$Q$303,1)</f>
        <v>0.008342190969455612</v>
      </c>
      <c r="Z234">
        <f t="shared" si="142"/>
        <v>56.04089228623056</v>
      </c>
      <c r="AA234">
        <f t="shared" si="143"/>
        <v>0.46750382555042724</v>
      </c>
      <c r="AB234">
        <f t="shared" si="144"/>
        <v>28.254198055890495</v>
      </c>
      <c r="AD234">
        <f t="shared" si="145"/>
        <v>0.3779620598156994</v>
      </c>
      <c r="AE234">
        <f t="shared" si="146"/>
        <v>1.2945212211386883</v>
      </c>
      <c r="AF234">
        <f t="shared" si="147"/>
        <v>56.04089228623056</v>
      </c>
      <c r="AG234">
        <f t="shared" si="148"/>
        <v>29.05945295745443</v>
      </c>
      <c r="AH234">
        <f t="shared" si="149"/>
        <v>42.55017262184249</v>
      </c>
    </row>
    <row r="235" spans="1:34" ht="12.75">
      <c r="A235" s="5">
        <f t="shared" si="125"/>
        <v>235</v>
      </c>
      <c r="B235">
        <f t="shared" si="126"/>
        <v>0.39398525370354365</v>
      </c>
      <c r="C235">
        <f t="shared" si="121"/>
        <v>0.11807366087560181</v>
      </c>
      <c r="D235">
        <f t="shared" si="122"/>
        <v>0.3095703304161474</v>
      </c>
      <c r="E235">
        <f t="shared" si="127"/>
        <v>0.9845125889116287</v>
      </c>
      <c r="F235">
        <f t="shared" si="128"/>
        <v>0.015487411088371261</v>
      </c>
      <c r="G235">
        <f t="shared" si="120"/>
        <v>0.22463987644915948</v>
      </c>
      <c r="I235">
        <f t="shared" si="129"/>
        <v>4.451569399907145</v>
      </c>
      <c r="J235">
        <f t="shared" si="130"/>
        <v>0.46292853898831976</v>
      </c>
      <c r="K235">
        <f t="shared" si="131"/>
        <v>56.896097997876325</v>
      </c>
      <c r="L235">
        <f t="shared" si="123"/>
        <v>235</v>
      </c>
      <c r="M235">
        <f t="shared" si="132"/>
        <v>0.06558822600434777</v>
      </c>
      <c r="N235">
        <f t="shared" si="133"/>
        <v>0.39398525370354365</v>
      </c>
      <c r="O235">
        <f t="shared" si="134"/>
        <v>0.11807366087560181</v>
      </c>
      <c r="P235">
        <f t="shared" si="135"/>
        <v>0.9845125889116287</v>
      </c>
      <c r="Q235">
        <f t="shared" si="136"/>
        <v>0.23202363847663796</v>
      </c>
      <c r="R235">
        <f t="shared" si="137"/>
        <v>0.13773327490900314</v>
      </c>
      <c r="S235">
        <f t="shared" si="124"/>
        <v>87.4910214313449</v>
      </c>
      <c r="T235">
        <f t="shared" si="138"/>
        <v>0.23202363847663865</v>
      </c>
      <c r="U235">
        <f t="shared" si="139"/>
        <v>29.69792707310179</v>
      </c>
      <c r="V235">
        <f t="shared" si="140"/>
        <v>0.050028731976839914</v>
      </c>
      <c r="W235">
        <f t="shared" si="141"/>
        <v>0.0045480665433490835</v>
      </c>
      <c r="Y235">
        <f>MIN(Y234+($Q$303-SUM($Q$204:$Q235))*(1/M235-1/M234)*$Y$203/$Q$303,1)</f>
        <v>0.008632099791388036</v>
      </c>
      <c r="Z235">
        <f t="shared" si="142"/>
        <v>56.896097997876325</v>
      </c>
      <c r="AA235">
        <f t="shared" si="143"/>
        <v>0.49113279565826146</v>
      </c>
      <c r="AB235">
        <f t="shared" si="144"/>
        <v>28.693615396767292</v>
      </c>
      <c r="AD235">
        <f t="shared" si="145"/>
        <v>0.4046881272642858</v>
      </c>
      <c r="AE235">
        <f t="shared" si="146"/>
        <v>1.386058084618185</v>
      </c>
      <c r="AF235">
        <f t="shared" si="147"/>
        <v>56.896097997876325</v>
      </c>
      <c r="AG235">
        <f t="shared" si="148"/>
        <v>30.03185986899879</v>
      </c>
      <c r="AH235">
        <f t="shared" si="149"/>
        <v>43.46397893343756</v>
      </c>
    </row>
    <row r="236" spans="1:34" ht="12.75">
      <c r="A236" s="5">
        <f t="shared" si="125"/>
        <v>236</v>
      </c>
      <c r="B236">
        <f t="shared" si="126"/>
        <v>0.3984854705608445</v>
      </c>
      <c r="C236">
        <f t="shared" si="121"/>
        <v>0.12246947916663338</v>
      </c>
      <c r="D236">
        <f t="shared" si="122"/>
        <v>0.3005322692988939</v>
      </c>
      <c r="E236">
        <f t="shared" si="127"/>
        <v>0.9854900230644403</v>
      </c>
      <c r="F236">
        <f t="shared" si="128"/>
        <v>0.014509976935559665</v>
      </c>
      <c r="G236">
        <f t="shared" si="120"/>
        <v>0.2099434813702537</v>
      </c>
      <c r="I236">
        <f t="shared" si="129"/>
        <v>4.763186708504716</v>
      </c>
      <c r="J236">
        <f t="shared" si="130"/>
        <v>0.4675991998410123</v>
      </c>
      <c r="K236">
        <f t="shared" si="131"/>
        <v>57.745309062002235</v>
      </c>
      <c r="L236">
        <f t="shared" si="123"/>
        <v>236</v>
      </c>
      <c r="M236">
        <f t="shared" si="132"/>
        <v>0.061297311598941175</v>
      </c>
      <c r="N236">
        <f t="shared" si="133"/>
        <v>0.3984854705608445</v>
      </c>
      <c r="O236">
        <f t="shared" si="134"/>
        <v>0.12246947916663338</v>
      </c>
      <c r="P236">
        <f t="shared" si="135"/>
        <v>0.9854900230644403</v>
      </c>
      <c r="Q236">
        <f t="shared" si="136"/>
        <v>0.207169330601862</v>
      </c>
      <c r="R236">
        <f t="shared" si="137"/>
        <v>0.12297932465779113</v>
      </c>
      <c r="S236">
        <f t="shared" si="124"/>
        <v>87.62875470625391</v>
      </c>
      <c r="T236">
        <f t="shared" si="138"/>
        <v>0.20716933060186224</v>
      </c>
      <c r="U236">
        <f t="shared" si="139"/>
        <v>28.660400333979137</v>
      </c>
      <c r="V236">
        <f t="shared" si="140"/>
        <v>0.04828092826573899</v>
      </c>
      <c r="W236">
        <f t="shared" si="141"/>
        <v>0.004389175296885362</v>
      </c>
      <c r="Y236">
        <f>MIN(Y235+($Q$303-SUM($Q$204:$Q236))*(1/M236-1/M235)*$Y$203/$Q$303,1)</f>
        <v>0.008936340026108342</v>
      </c>
      <c r="Z236">
        <f t="shared" si="142"/>
        <v>57.745309062002235</v>
      </c>
      <c r="AA236">
        <f t="shared" si="143"/>
        <v>0.5160317166907673</v>
      </c>
      <c r="AB236">
        <f t="shared" si="144"/>
        <v>29.130670389346502</v>
      </c>
      <c r="AD236">
        <f t="shared" si="145"/>
        <v>0.4330169735004287</v>
      </c>
      <c r="AE236">
        <f t="shared" si="146"/>
        <v>1.4830844703907247</v>
      </c>
      <c r="AF236">
        <f t="shared" si="147"/>
        <v>57.745309062002235</v>
      </c>
      <c r="AG236">
        <f t="shared" si="148"/>
        <v>30.03185986899879</v>
      </c>
      <c r="AH236">
        <f t="shared" si="149"/>
        <v>43.888584465500514</v>
      </c>
    </row>
    <row r="237" spans="1:34" ht="12.75">
      <c r="A237" s="5">
        <f t="shared" si="125"/>
        <v>237</v>
      </c>
      <c r="B237">
        <f t="shared" si="126"/>
        <v>0.40298568741814533</v>
      </c>
      <c r="C237">
        <f t="shared" si="121"/>
        <v>0.1269456357787072</v>
      </c>
      <c r="D237">
        <f t="shared" si="122"/>
        <v>0.2916281053833775</v>
      </c>
      <c r="E237">
        <f t="shared" si="127"/>
        <v>0.9864037986413864</v>
      </c>
      <c r="F237">
        <f t="shared" si="128"/>
        <v>0.013596201358613613</v>
      </c>
      <c r="G237">
        <f t="shared" si="120"/>
        <v>0.196332266207836</v>
      </c>
      <c r="I237">
        <f t="shared" si="129"/>
        <v>5.093406291869553</v>
      </c>
      <c r="J237">
        <f t="shared" si="130"/>
        <v>0.47223666496363326</v>
      </c>
      <c r="K237">
        <f t="shared" si="131"/>
        <v>58.58848453884241</v>
      </c>
      <c r="L237">
        <f t="shared" si="123"/>
        <v>237</v>
      </c>
      <c r="M237">
        <f t="shared" si="132"/>
        <v>0.057323237759613274</v>
      </c>
      <c r="N237">
        <f t="shared" si="133"/>
        <v>0.40298568741814533</v>
      </c>
      <c r="O237">
        <f t="shared" si="134"/>
        <v>0.1269456357787072</v>
      </c>
      <c r="P237">
        <f t="shared" si="135"/>
        <v>0.9864037986413864</v>
      </c>
      <c r="Q237">
        <f t="shared" si="136"/>
        <v>0.1852781235281464</v>
      </c>
      <c r="R237">
        <f t="shared" si="137"/>
        <v>0.10998432267536347</v>
      </c>
      <c r="S237">
        <f t="shared" si="124"/>
        <v>87.7517340309117</v>
      </c>
      <c r="T237">
        <f t="shared" si="138"/>
        <v>0.18527812352814674</v>
      </c>
      <c r="U237">
        <f t="shared" si="139"/>
        <v>27.67546027629022</v>
      </c>
      <c r="V237">
        <f t="shared" si="140"/>
        <v>0.04662171137702888</v>
      </c>
      <c r="W237">
        <f t="shared" si="141"/>
        <v>0.004238337397911716</v>
      </c>
      <c r="Y237">
        <f>MIN(Y236+($Q$303-SUM($Q$204:$Q237))*(1/M237-1/M236)*$Y$203/$Q$303,1)</f>
        <v>0.009255847251218162</v>
      </c>
      <c r="Z237">
        <f t="shared" si="142"/>
        <v>58.58848453884241</v>
      </c>
      <c r="AA237">
        <f t="shared" si="143"/>
        <v>0.5422860635718822</v>
      </c>
      <c r="AB237">
        <f t="shared" si="144"/>
        <v>29.565385301207144</v>
      </c>
      <c r="AD237">
        <f t="shared" si="145"/>
        <v>0.46303693562450476</v>
      </c>
      <c r="AE237">
        <f t="shared" si="146"/>
        <v>1.5859029332976777</v>
      </c>
      <c r="AF237">
        <f t="shared" si="147"/>
        <v>58.58848453884241</v>
      </c>
      <c r="AG237">
        <f t="shared" si="148"/>
        <v>31.00513923304929</v>
      </c>
      <c r="AH237">
        <f t="shared" si="149"/>
        <v>44.79681188594585</v>
      </c>
    </row>
    <row r="238" spans="1:34" ht="12.75">
      <c r="A238" s="5">
        <f t="shared" si="125"/>
        <v>238</v>
      </c>
      <c r="B238">
        <f t="shared" si="126"/>
        <v>0.4074859042754462</v>
      </c>
      <c r="C238">
        <f t="shared" si="121"/>
        <v>0.1315021307118233</v>
      </c>
      <c r="D238">
        <f t="shared" si="122"/>
        <v>0.28285783866959824</v>
      </c>
      <c r="E238">
        <f t="shared" si="127"/>
        <v>0.9872585868274644</v>
      </c>
      <c r="F238">
        <f t="shared" si="128"/>
        <v>0.012741413172535632</v>
      </c>
      <c r="G238">
        <f t="shared" si="120"/>
        <v>0.18371344706051965</v>
      </c>
      <c r="I238">
        <f t="shared" si="129"/>
        <v>5.443259685125694</v>
      </c>
      <c r="J238">
        <f t="shared" si="130"/>
        <v>0.47684072492903884</v>
      </c>
      <c r="K238">
        <f t="shared" si="131"/>
        <v>59.425586350734335</v>
      </c>
      <c r="L238">
        <f t="shared" si="123"/>
        <v>238</v>
      </c>
      <c r="M238">
        <f t="shared" si="132"/>
        <v>0.05363891432058445</v>
      </c>
      <c r="N238">
        <f t="shared" si="133"/>
        <v>0.4074859042754462</v>
      </c>
      <c r="O238">
        <f t="shared" si="134"/>
        <v>0.1315021307118233</v>
      </c>
      <c r="P238">
        <f t="shared" si="135"/>
        <v>0.9872585868274644</v>
      </c>
      <c r="Q238">
        <f t="shared" si="136"/>
        <v>0.16596141517137553</v>
      </c>
      <c r="R238">
        <f t="shared" si="137"/>
        <v>0.09851758799303478</v>
      </c>
      <c r="S238">
        <f t="shared" si="124"/>
        <v>87.86171835358707</v>
      </c>
      <c r="T238">
        <f t="shared" si="138"/>
        <v>0.16596141517137722</v>
      </c>
      <c r="U238">
        <f t="shared" si="139"/>
        <v>26.739668659221657</v>
      </c>
      <c r="V238">
        <f t="shared" si="140"/>
        <v>0.045045289296078324</v>
      </c>
      <c r="W238">
        <f t="shared" si="141"/>
        <v>0.0040950262996434835</v>
      </c>
      <c r="Y238">
        <f>MIN(Y237+($Q$303-SUM($Q$204:$Q238))*(1/M238-1/M237)*$Y$203/$Q$303,1)</f>
        <v>0.009591604099836424</v>
      </c>
      <c r="Z238">
        <f t="shared" si="142"/>
        <v>59.425586350734335</v>
      </c>
      <c r="AA238">
        <f t="shared" si="143"/>
        <v>0.5699866976768869</v>
      </c>
      <c r="AB238">
        <f t="shared" si="144"/>
        <v>29.997786524205612</v>
      </c>
      <c r="AD238">
        <f t="shared" si="145"/>
        <v>0.49484178955688124</v>
      </c>
      <c r="AE238">
        <f t="shared" si="146"/>
        <v>1.6948346561556646</v>
      </c>
      <c r="AF238">
        <f t="shared" si="147"/>
        <v>59.425586350734335</v>
      </c>
      <c r="AG238">
        <f t="shared" si="148"/>
        <v>31.97844954079733</v>
      </c>
      <c r="AH238">
        <f t="shared" si="149"/>
        <v>45.70201794576583</v>
      </c>
    </row>
    <row r="239" spans="1:34" ht="12.75">
      <c r="A239" s="5">
        <f t="shared" si="125"/>
        <v>239</v>
      </c>
      <c r="B239">
        <f t="shared" si="126"/>
        <v>0.411986121132747</v>
      </c>
      <c r="C239">
        <f t="shared" si="121"/>
        <v>0.1361389639659816</v>
      </c>
      <c r="D239">
        <f t="shared" si="122"/>
        <v>0.2742214691575561</v>
      </c>
      <c r="E239">
        <f t="shared" si="127"/>
        <v>0.9880586619727304</v>
      </c>
      <c r="F239">
        <f t="shared" si="128"/>
        <v>0.011941338027269599</v>
      </c>
      <c r="G239">
        <f t="shared" si="120"/>
        <v>0.17200327106304902</v>
      </c>
      <c r="I239">
        <f t="shared" si="129"/>
        <v>5.8138429218211956</v>
      </c>
      <c r="J239">
        <f t="shared" si="130"/>
        <v>0.48141118469966265</v>
      </c>
      <c r="K239">
        <f t="shared" si="131"/>
        <v>60.256579036302305</v>
      </c>
      <c r="L239">
        <f t="shared" si="123"/>
        <v>239</v>
      </c>
      <c r="M239">
        <f t="shared" si="132"/>
        <v>0.05021988791256995</v>
      </c>
      <c r="N239">
        <f t="shared" si="133"/>
        <v>0.411986121132747</v>
      </c>
      <c r="O239">
        <f t="shared" si="134"/>
        <v>0.1361389639659816</v>
      </c>
      <c r="P239">
        <f t="shared" si="135"/>
        <v>0.9880586619727304</v>
      </c>
      <c r="Q239">
        <f t="shared" si="136"/>
        <v>0.14888604523814583</v>
      </c>
      <c r="R239">
        <f t="shared" si="137"/>
        <v>0.08838135085518274</v>
      </c>
      <c r="S239">
        <f t="shared" si="124"/>
        <v>87.9602359415801</v>
      </c>
      <c r="T239">
        <f t="shared" si="138"/>
        <v>0.14888604523814533</v>
      </c>
      <c r="U239">
        <f t="shared" si="139"/>
        <v>25.84985908503338</v>
      </c>
      <c r="V239">
        <f t="shared" si="140"/>
        <v>0.04354632795147287</v>
      </c>
      <c r="W239">
        <f t="shared" si="141"/>
        <v>0.003958757086497533</v>
      </c>
      <c r="Y239">
        <f>MIN(Y238+($Q$303-SUM($Q$204:$Q239))*(1/M239-1/M238)*$Y$203/$Q$303,1)</f>
        <v>0.00994464489088289</v>
      </c>
      <c r="Z239">
        <f t="shared" si="142"/>
        <v>60.256579036302305</v>
      </c>
      <c r="AA239">
        <f t="shared" si="143"/>
        <v>0.5992302808554448</v>
      </c>
      <c r="AB239">
        <f t="shared" si="144"/>
        <v>30.427904658578875</v>
      </c>
      <c r="AD239">
        <f t="shared" si="145"/>
        <v>0.5285311747110177</v>
      </c>
      <c r="AE239">
        <f t="shared" si="146"/>
        <v>1.8102209042632396</v>
      </c>
      <c r="AF239">
        <f t="shared" si="147"/>
        <v>60.256579036302305</v>
      </c>
      <c r="AG239">
        <f t="shared" si="148"/>
        <v>31.97844954079733</v>
      </c>
      <c r="AH239">
        <f t="shared" si="149"/>
        <v>46.11751428854982</v>
      </c>
    </row>
    <row r="240" spans="1:34" ht="12.75">
      <c r="A240" s="5">
        <f t="shared" si="125"/>
        <v>240</v>
      </c>
      <c r="B240">
        <f t="shared" si="126"/>
        <v>0.41648633799004786</v>
      </c>
      <c r="C240">
        <f t="shared" si="121"/>
        <v>0.14085613554118223</v>
      </c>
      <c r="D240">
        <f t="shared" si="122"/>
        <v>0.265718996847251</v>
      </c>
      <c r="E240">
        <f t="shared" si="127"/>
        <v>0.9888079399789166</v>
      </c>
      <c r="F240">
        <f t="shared" si="128"/>
        <v>0.011192060021083416</v>
      </c>
      <c r="G240">
        <f t="shared" si="120"/>
        <v>0.1611260350839949</v>
      </c>
      <c r="I240">
        <f t="shared" si="129"/>
        <v>6.206321650493669</v>
      </c>
      <c r="J240">
        <f t="shared" si="130"/>
        <v>0.4859478624125225</v>
      </c>
      <c r="K240">
        <f t="shared" si="131"/>
        <v>61.08142952954955</v>
      </c>
      <c r="L240">
        <f t="shared" si="123"/>
        <v>240</v>
      </c>
      <c r="M240">
        <f t="shared" si="132"/>
        <v>0.04704405545141612</v>
      </c>
      <c r="N240">
        <f t="shared" si="133"/>
        <v>0.41648633799004786</v>
      </c>
      <c r="O240">
        <f t="shared" si="134"/>
        <v>0.14085613554118223</v>
      </c>
      <c r="P240">
        <f t="shared" si="135"/>
        <v>0.9888079399789166</v>
      </c>
      <c r="Q240">
        <f t="shared" si="136"/>
        <v>0.13376577491210068</v>
      </c>
      <c r="R240">
        <f t="shared" si="137"/>
        <v>0.07940569491258657</v>
      </c>
      <c r="S240">
        <f t="shared" si="124"/>
        <v>88.04861729243528</v>
      </c>
      <c r="T240">
        <f t="shared" si="138"/>
        <v>0.13376577491210118</v>
      </c>
      <c r="U240">
        <f t="shared" si="139"/>
        <v>25.003112060809816</v>
      </c>
      <c r="V240">
        <f t="shared" si="140"/>
        <v>0.042119909204373335</v>
      </c>
      <c r="W240">
        <f t="shared" si="141"/>
        <v>0.0038290826549430305</v>
      </c>
      <c r="Y240">
        <f>MIN(Y239+($Q$303-SUM($Q$204:$Q240))*(1/M240-1/M239)*$Y$203/$Q$303,1)</f>
        <v>0.010316060603141015</v>
      </c>
      <c r="Z240">
        <f t="shared" si="142"/>
        <v>61.08142952954955</v>
      </c>
      <c r="AA240">
        <f t="shared" si="143"/>
        <v>0.6301197287533203</v>
      </c>
      <c r="AB240">
        <f t="shared" si="144"/>
        <v>30.855774629151437</v>
      </c>
      <c r="AD240">
        <f t="shared" si="145"/>
        <v>0.564211059135788</v>
      </c>
      <c r="AE240">
        <f t="shared" si="146"/>
        <v>1.9324246185147784</v>
      </c>
      <c r="AF240">
        <f t="shared" si="147"/>
        <v>61.08142952954955</v>
      </c>
      <c r="AG240">
        <f t="shared" si="148"/>
        <v>32.951068577294706</v>
      </c>
      <c r="AH240">
        <f t="shared" si="149"/>
        <v>47.01624905342213</v>
      </c>
    </row>
    <row r="241" spans="1:34" ht="12.75">
      <c r="A241" s="5">
        <f t="shared" si="125"/>
        <v>241</v>
      </c>
      <c r="B241">
        <f t="shared" si="126"/>
        <v>0.4209865548473487</v>
      </c>
      <c r="C241">
        <f t="shared" si="121"/>
        <v>0.14565364543742504</v>
      </c>
      <c r="D241">
        <f t="shared" si="122"/>
        <v>0.25735042173868283</v>
      </c>
      <c r="E241">
        <f t="shared" si="127"/>
        <v>0.9895100125392593</v>
      </c>
      <c r="F241">
        <f t="shared" si="128"/>
        <v>0.010489987460740702</v>
      </c>
      <c r="G241">
        <f t="shared" si="120"/>
        <v>0.15101322139773252</v>
      </c>
      <c r="I241">
        <f t="shared" si="129"/>
        <v>6.621936746625916</v>
      </c>
      <c r="J241">
        <f t="shared" si="130"/>
        <v>0.49045058828527266</v>
      </c>
      <c r="K241">
        <f t="shared" si="131"/>
        <v>61.90010696095866</v>
      </c>
      <c r="L241">
        <f t="shared" si="123"/>
        <v>241</v>
      </c>
      <c r="M241">
        <f t="shared" si="132"/>
        <v>0.044091411779781306</v>
      </c>
      <c r="N241">
        <f t="shared" si="133"/>
        <v>0.4209865548473487</v>
      </c>
      <c r="O241">
        <f t="shared" si="134"/>
        <v>0.14565364543742504</v>
      </c>
      <c r="P241">
        <f t="shared" si="135"/>
        <v>0.9895100125392593</v>
      </c>
      <c r="Q241">
        <f t="shared" si="136"/>
        <v>0.12035416488625504</v>
      </c>
      <c r="R241">
        <f t="shared" si="137"/>
        <v>0.07144432949831163</v>
      </c>
      <c r="S241">
        <f t="shared" si="124"/>
        <v>88.12802298734786</v>
      </c>
      <c r="T241">
        <f t="shared" si="138"/>
        <v>0.12035416488625461</v>
      </c>
      <c r="U241">
        <f t="shared" si="139"/>
        <v>24.19673263816302</v>
      </c>
      <c r="V241">
        <f t="shared" si="140"/>
        <v>0.04076149318065784</v>
      </c>
      <c r="W241">
        <f t="shared" si="141"/>
        <v>0.0037055902891507124</v>
      </c>
      <c r="Y241">
        <f>MIN(Y240+($Q$303-SUM($Q$204:$Q241))*(1/M241-1/M240)*$Y$203/$Q$303,1)</f>
        <v>0.010707004242687623</v>
      </c>
      <c r="Z241">
        <f t="shared" si="142"/>
        <v>61.90010696095866</v>
      </c>
      <c r="AA241">
        <f t="shared" si="143"/>
        <v>0.662764707853802</v>
      </c>
      <c r="AB241">
        <f t="shared" si="144"/>
        <v>31.28143583440623</v>
      </c>
      <c r="AD241">
        <f t="shared" si="145"/>
        <v>0.601994249693265</v>
      </c>
      <c r="AE241">
        <f t="shared" si="146"/>
        <v>2.0618321627609677</v>
      </c>
      <c r="AF241">
        <f t="shared" si="147"/>
        <v>61.90010696095866</v>
      </c>
      <c r="AG241">
        <f t="shared" si="148"/>
        <v>33.922373005841706</v>
      </c>
      <c r="AH241">
        <f t="shared" si="149"/>
        <v>47.91123998340018</v>
      </c>
    </row>
    <row r="242" spans="1:34" ht="12.75">
      <c r="A242" s="5">
        <f t="shared" si="125"/>
        <v>242</v>
      </c>
      <c r="B242">
        <f t="shared" si="126"/>
        <v>0.42548677170464955</v>
      </c>
      <c r="C242">
        <f t="shared" si="121"/>
        <v>0.1505314936547102</v>
      </c>
      <c r="D242">
        <f t="shared" si="122"/>
        <v>0.24911574383185195</v>
      </c>
      <c r="E242">
        <f t="shared" si="127"/>
        <v>0.9901681777232099</v>
      </c>
      <c r="F242">
        <f t="shared" si="128"/>
        <v>0.009831822276790136</v>
      </c>
      <c r="G242">
        <f t="shared" si="120"/>
        <v>0.14160273526688721</v>
      </c>
      <c r="I242">
        <f t="shared" si="129"/>
        <v>7.062010476812046</v>
      </c>
      <c r="J242">
        <f t="shared" si="130"/>
        <v>0.49491920362949554</v>
      </c>
      <c r="K242">
        <f t="shared" si="131"/>
        <v>62.71258247809011</v>
      </c>
      <c r="L242">
        <f t="shared" si="123"/>
        <v>242</v>
      </c>
      <c r="M242">
        <f t="shared" si="132"/>
        <v>0.0413438270636708</v>
      </c>
      <c r="N242">
        <f t="shared" si="133"/>
        <v>0.42548677170464955</v>
      </c>
      <c r="O242">
        <f t="shared" si="134"/>
        <v>0.1505314936547102</v>
      </c>
      <c r="P242">
        <f t="shared" si="135"/>
        <v>0.9901681777232099</v>
      </c>
      <c r="Q242">
        <f t="shared" si="136"/>
        <v>0.10843860851065797</v>
      </c>
      <c r="R242">
        <f t="shared" si="137"/>
        <v>0.06437104760018691</v>
      </c>
      <c r="S242">
        <f t="shared" si="124"/>
        <v>88.19946731684617</v>
      </c>
      <c r="T242">
        <f t="shared" si="138"/>
        <v>0.10843860851065737</v>
      </c>
      <c r="U242">
        <f t="shared" si="139"/>
        <v>23.428230337265383</v>
      </c>
      <c r="V242">
        <f t="shared" si="140"/>
        <v>0.03946688445121505</v>
      </c>
      <c r="W242">
        <f t="shared" si="141"/>
        <v>0.003587898586474095</v>
      </c>
      <c r="Y242">
        <f>MIN(Y241+($Q$303-SUM($Q$204:$Q242))*(1/M242-1/M241)*$Y$203/$Q$303,1)</f>
        <v>0.011118696658509904</v>
      </c>
      <c r="Z242">
        <f t="shared" si="142"/>
        <v>62.71258247809011</v>
      </c>
      <c r="AA242">
        <f t="shared" si="143"/>
        <v>0.6972821812456673</v>
      </c>
      <c r="AB242">
        <f t="shared" si="144"/>
        <v>31.70493232966789</v>
      </c>
      <c r="AD242">
        <f t="shared" si="145"/>
        <v>0.6420009524374586</v>
      </c>
      <c r="AE242">
        <f t="shared" si="146"/>
        <v>2.1988552431077077</v>
      </c>
      <c r="AF242">
        <f t="shared" si="147"/>
        <v>62.71258247809011</v>
      </c>
      <c r="AG242">
        <f t="shared" si="148"/>
        <v>33.922373005841706</v>
      </c>
      <c r="AH242">
        <f t="shared" si="149"/>
        <v>48.31747774196591</v>
      </c>
    </row>
    <row r="243" spans="1:34" ht="12.75">
      <c r="A243" s="5">
        <f t="shared" si="125"/>
        <v>243</v>
      </c>
      <c r="B243">
        <f t="shared" si="126"/>
        <v>0.4299869885619504</v>
      </c>
      <c r="C243">
        <f t="shared" si="121"/>
        <v>0.15548968019303752</v>
      </c>
      <c r="D243">
        <f t="shared" si="122"/>
        <v>0.24101496312675813</v>
      </c>
      <c r="E243">
        <f t="shared" si="127"/>
        <v>0.9907854673346911</v>
      </c>
      <c r="F243">
        <f t="shared" si="128"/>
        <v>0.009214532665308917</v>
      </c>
      <c r="G243">
        <f t="shared" si="120"/>
        <v>0.1328382314378415</v>
      </c>
      <c r="I243">
        <f t="shared" si="129"/>
        <v>7.527953279534035</v>
      </c>
      <c r="J243">
        <f t="shared" si="130"/>
        <v>0.49935355995913616</v>
      </c>
      <c r="K243">
        <f t="shared" si="131"/>
        <v>63.51882908347931</v>
      </c>
      <c r="L243">
        <f t="shared" si="123"/>
        <v>243</v>
      </c>
      <c r="M243">
        <f t="shared" si="132"/>
        <v>0.038784850148966515</v>
      </c>
      <c r="N243">
        <f t="shared" si="133"/>
        <v>0.4299869885619504</v>
      </c>
      <c r="O243">
        <f t="shared" si="134"/>
        <v>0.15548968019303752</v>
      </c>
      <c r="P243">
        <f t="shared" si="135"/>
        <v>0.9907854673346911</v>
      </c>
      <c r="Q243">
        <f t="shared" si="136"/>
        <v>0.09783532136099271</v>
      </c>
      <c r="R243">
        <f t="shared" si="137"/>
        <v>0.05807675158141729</v>
      </c>
      <c r="S243">
        <f t="shared" si="124"/>
        <v>88.26383836444636</v>
      </c>
      <c r="T243">
        <f t="shared" si="138"/>
        <v>0.09783532136099207</v>
      </c>
      <c r="U243">
        <f t="shared" si="139"/>
        <v>22.695301097754804</v>
      </c>
      <c r="V243">
        <f t="shared" si="140"/>
        <v>0.038232201626679646</v>
      </c>
      <c r="W243">
        <f t="shared" si="141"/>
        <v>0.0034756546933345134</v>
      </c>
      <c r="Y243">
        <f>MIN(Y242+($Q$303-SUM($Q$204:$Q243))*(1/M243-1/M242)*$Y$203/$Q$303,1)</f>
        <v>0.01155243286730206</v>
      </c>
      <c r="Z243">
        <f t="shared" si="142"/>
        <v>63.51882908347931</v>
      </c>
      <c r="AA243">
        <f t="shared" si="143"/>
        <v>0.7337970087965283</v>
      </c>
      <c r="AB243">
        <f t="shared" si="144"/>
        <v>32.126313046137916</v>
      </c>
      <c r="AD243">
        <f t="shared" si="145"/>
        <v>0.6843593890485485</v>
      </c>
      <c r="AE243">
        <f t="shared" si="146"/>
        <v>2.343933019205266</v>
      </c>
      <c r="AF243">
        <f t="shared" si="147"/>
        <v>63.51882908347931</v>
      </c>
      <c r="AG243">
        <f t="shared" si="148"/>
        <v>34.89182200626493</v>
      </c>
      <c r="AH243">
        <f t="shared" si="149"/>
        <v>49.205325544872125</v>
      </c>
    </row>
    <row r="244" spans="1:34" ht="12.75">
      <c r="A244" s="5">
        <f t="shared" si="125"/>
        <v>244</v>
      </c>
      <c r="B244">
        <f t="shared" si="126"/>
        <v>0.43448720541925123</v>
      </c>
      <c r="C244">
        <f t="shared" si="121"/>
        <v>0.1605282050524071</v>
      </c>
      <c r="D244">
        <f t="shared" si="122"/>
        <v>0.2330480796234014</v>
      </c>
      <c r="E244">
        <f t="shared" si="127"/>
        <v>0.9913646714181452</v>
      </c>
      <c r="F244">
        <f t="shared" si="128"/>
        <v>0.008635328581854784</v>
      </c>
      <c r="G244">
        <f t="shared" si="120"/>
        <v>0.12466851832055241</v>
      </c>
      <c r="I244">
        <f t="shared" si="129"/>
        <v>8.021271235684074</v>
      </c>
      <c r="J244">
        <f t="shared" si="130"/>
        <v>0.5037535181835635</v>
      </c>
      <c r="K244">
        <f t="shared" si="131"/>
        <v>64.31882148792064</v>
      </c>
      <c r="L244">
        <f t="shared" si="123"/>
        <v>244</v>
      </c>
      <c r="M244">
        <f t="shared" si="132"/>
        <v>0.03639953459948654</v>
      </c>
      <c r="N244">
        <f t="shared" si="133"/>
        <v>0.43448720541925123</v>
      </c>
      <c r="O244">
        <f t="shared" si="134"/>
        <v>0.1605282050524071</v>
      </c>
      <c r="P244">
        <f t="shared" si="135"/>
        <v>0.9913646714181452</v>
      </c>
      <c r="Q244">
        <f t="shared" si="136"/>
        <v>0.0883851245393346</v>
      </c>
      <c r="R244">
        <f t="shared" si="137"/>
        <v>0.05246695007443557</v>
      </c>
      <c r="S244">
        <f t="shared" si="124"/>
        <v>88.32191511602777</v>
      </c>
      <c r="T244">
        <f t="shared" si="138"/>
        <v>0.08838512453933449</v>
      </c>
      <c r="U244">
        <f t="shared" si="139"/>
        <v>21.99581103048356</v>
      </c>
      <c r="V244">
        <f t="shared" si="140"/>
        <v>0.03705384998584508</v>
      </c>
      <c r="W244">
        <f t="shared" si="141"/>
        <v>0.0033685318168950066</v>
      </c>
      <c r="Y244">
        <f>MIN(Y243+($Q$303-SUM($Q$204:$Q244))*(1/M244-1/M243)*$Y$203/$Q$303,1)</f>
        <v>0.01200958895568622</v>
      </c>
      <c r="Z244">
        <f t="shared" si="142"/>
        <v>64.31882148792064</v>
      </c>
      <c r="AA244">
        <f t="shared" si="143"/>
        <v>0.7724426081840853</v>
      </c>
      <c r="AB244">
        <f t="shared" si="144"/>
        <v>32.54563204805236</v>
      </c>
      <c r="AD244">
        <f t="shared" si="145"/>
        <v>0.7292064759712793</v>
      </c>
      <c r="AE244">
        <f t="shared" si="146"/>
        <v>2.497534430299372</v>
      </c>
      <c r="AF244">
        <f t="shared" si="147"/>
        <v>64.31882148792064</v>
      </c>
      <c r="AG244">
        <f t="shared" si="148"/>
        <v>35.85894405803369</v>
      </c>
      <c r="AH244">
        <f t="shared" si="149"/>
        <v>50.08888277297717</v>
      </c>
    </row>
    <row r="245" spans="1:34" ht="12.75">
      <c r="A245" s="5">
        <f t="shared" si="125"/>
        <v>245</v>
      </c>
      <c r="B245">
        <f t="shared" si="126"/>
        <v>0.4389874222765521</v>
      </c>
      <c r="C245">
        <f t="shared" si="121"/>
        <v>0.16564706823281894</v>
      </c>
      <c r="D245">
        <f t="shared" si="122"/>
        <v>0.2252150933217817</v>
      </c>
      <c r="E245">
        <f t="shared" si="127"/>
        <v>0.9919083602395896</v>
      </c>
      <c r="F245">
        <f t="shared" si="128"/>
        <v>0.008091639760410385</v>
      </c>
      <c r="G245">
        <f t="shared" si="120"/>
        <v>0.11704703013920048</v>
      </c>
      <c r="I245">
        <f t="shared" si="129"/>
        <v>8.543574312058412</v>
      </c>
      <c r="J245">
        <f t="shared" si="130"/>
        <v>0.5081189478760247</v>
      </c>
      <c r="K245">
        <f t="shared" si="131"/>
        <v>65.11253597745905</v>
      </c>
      <c r="L245">
        <f t="shared" si="123"/>
        <v>245</v>
      </c>
      <c r="M245">
        <f t="shared" si="132"/>
        <v>0.034174284580525155</v>
      </c>
      <c r="N245">
        <f t="shared" si="133"/>
        <v>0.4389874222765521</v>
      </c>
      <c r="O245">
        <f t="shared" si="134"/>
        <v>0.16564706823281894</v>
      </c>
      <c r="P245">
        <f t="shared" si="135"/>
        <v>0.9919083602395896</v>
      </c>
      <c r="Q245">
        <f t="shared" si="136"/>
        <v>0.07994988819224243</v>
      </c>
      <c r="R245">
        <f t="shared" si="137"/>
        <v>0.0474596467912684</v>
      </c>
      <c r="S245">
        <f t="shared" si="124"/>
        <v>88.3743820661022</v>
      </c>
      <c r="T245">
        <f t="shared" si="138"/>
        <v>0.07994988819224254</v>
      </c>
      <c r="U245">
        <f t="shared" si="139"/>
        <v>21.327781771425276</v>
      </c>
      <c r="V245">
        <f t="shared" si="140"/>
        <v>0.03592849680305059</v>
      </c>
      <c r="W245">
        <f t="shared" si="141"/>
        <v>0.003266226982095508</v>
      </c>
      <c r="Y245">
        <f>MIN(Y244+($Q$303-SUM($Q$204:$Q245))*(1/M245-1/M244)*$Y$203/$Q$303,1)</f>
        <v>0.01249162963660346</v>
      </c>
      <c r="Z245">
        <f t="shared" si="142"/>
        <v>65.11253597745905</v>
      </c>
      <c r="AA245">
        <f t="shared" si="143"/>
        <v>0.8133616841304364</v>
      </c>
      <c r="AB245">
        <f t="shared" si="144"/>
        <v>32.962948830794744</v>
      </c>
      <c r="AD245">
        <f t="shared" si="145"/>
        <v>0.776688573823492</v>
      </c>
      <c r="AE245">
        <f t="shared" si="146"/>
        <v>2.6601607619577536</v>
      </c>
      <c r="AF245">
        <f t="shared" si="147"/>
        <v>65.11253597745905</v>
      </c>
      <c r="AG245">
        <f t="shared" si="148"/>
        <v>35.85894405803369</v>
      </c>
      <c r="AH245">
        <f t="shared" si="149"/>
        <v>50.485740017746366</v>
      </c>
    </row>
    <row r="246" spans="1:34" ht="12.75">
      <c r="A246" s="5">
        <f t="shared" si="125"/>
        <v>246</v>
      </c>
      <c r="B246">
        <f t="shared" si="126"/>
        <v>0.4434876391338529</v>
      </c>
      <c r="C246">
        <f t="shared" si="121"/>
        <v>0.17084626973427305</v>
      </c>
      <c r="D246">
        <f t="shared" si="122"/>
        <v>0.21751600422189915</v>
      </c>
      <c r="E246">
        <f t="shared" si="127"/>
        <v>0.9924189040291794</v>
      </c>
      <c r="F246">
        <f t="shared" si="128"/>
        <v>0.007581095970820573</v>
      </c>
      <c r="G246">
        <f t="shared" si="120"/>
        <v>0.10993135863974836</v>
      </c>
      <c r="I246">
        <f t="shared" si="129"/>
        <v>9.09658547273176</v>
      </c>
      <c r="J246">
        <f t="shared" si="130"/>
        <v>0.5124497266094046</v>
      </c>
      <c r="K246">
        <f t="shared" si="131"/>
        <v>65.89995029261901</v>
      </c>
      <c r="L246">
        <f t="shared" si="123"/>
        <v>246</v>
      </c>
      <c r="M246">
        <f t="shared" si="132"/>
        <v>0.032096718131255905</v>
      </c>
      <c r="N246">
        <f t="shared" si="133"/>
        <v>0.4434876391338529</v>
      </c>
      <c r="O246">
        <f t="shared" si="134"/>
        <v>0.17084626973427305</v>
      </c>
      <c r="P246">
        <f t="shared" si="135"/>
        <v>0.9924189040291794</v>
      </c>
      <c r="Q246">
        <f t="shared" si="136"/>
        <v>0.0724095254232396</v>
      </c>
      <c r="R246">
        <f t="shared" si="137"/>
        <v>0.042983556057602706</v>
      </c>
      <c r="S246">
        <f t="shared" si="124"/>
        <v>88.42184171289347</v>
      </c>
      <c r="T246">
        <f t="shared" si="138"/>
        <v>0.07240952542323967</v>
      </c>
      <c r="U246">
        <f t="shared" si="139"/>
        <v>20.689377262865154</v>
      </c>
      <c r="V246">
        <f t="shared" si="140"/>
        <v>0.03485304907995048</v>
      </c>
      <c r="W246">
        <f t="shared" si="141"/>
        <v>0.0031684590072682253</v>
      </c>
      <c r="Y246">
        <f>MIN(Y245+($Q$303-SUM($Q$204:$Q246))*(1/M246-1/M245)*$Y$203/$Q$303,1)</f>
        <v>0.013000116546575758</v>
      </c>
      <c r="Z246">
        <f t="shared" si="142"/>
        <v>65.89995029261901</v>
      </c>
      <c r="AA246">
        <f t="shared" si="143"/>
        <v>0.8567070342175963</v>
      </c>
      <c r="AB246">
        <f t="shared" si="144"/>
        <v>33.3783286634183</v>
      </c>
      <c r="AD246">
        <f t="shared" si="145"/>
        <v>0.8269623157028873</v>
      </c>
      <c r="AE246">
        <f t="shared" si="146"/>
        <v>2.8323484830233556</v>
      </c>
      <c r="AF246">
        <f t="shared" si="147"/>
        <v>65.89995029261901</v>
      </c>
      <c r="AG246">
        <f t="shared" si="148"/>
        <v>36.82332618490133</v>
      </c>
      <c r="AH246">
        <f t="shared" si="149"/>
        <v>51.36163823876017</v>
      </c>
    </row>
    <row r="247" spans="1:34" ht="12.75">
      <c r="A247" s="5">
        <f t="shared" si="125"/>
        <v>247</v>
      </c>
      <c r="B247">
        <f t="shared" si="126"/>
        <v>0.44798785599115376</v>
      </c>
      <c r="C247">
        <f t="shared" si="121"/>
        <v>0.17612580955676946</v>
      </c>
      <c r="D247">
        <f t="shared" si="122"/>
        <v>0.20995081232375362</v>
      </c>
      <c r="E247">
        <f t="shared" si="127"/>
        <v>0.9928984907364881</v>
      </c>
      <c r="F247">
        <f t="shared" si="128"/>
        <v>0.00710150926351194</v>
      </c>
      <c r="G247">
        <f t="shared" si="120"/>
        <v>0.10328283705629582</v>
      </c>
      <c r="I247">
        <f t="shared" si="129"/>
        <v>9.682150766781662</v>
      </c>
      <c r="J247">
        <f t="shared" si="130"/>
        <v>0.5167457393521729</v>
      </c>
      <c r="K247">
        <f t="shared" si="131"/>
        <v>66.6810435185769</v>
      </c>
      <c r="L247">
        <f t="shared" si="123"/>
        <v>247</v>
      </c>
      <c r="M247">
        <f t="shared" si="132"/>
        <v>0.030155545695163693</v>
      </c>
      <c r="N247">
        <f t="shared" si="133"/>
        <v>0.44798785599115376</v>
      </c>
      <c r="O247">
        <f t="shared" si="134"/>
        <v>0.17612580955676946</v>
      </c>
      <c r="P247">
        <f t="shared" si="135"/>
        <v>0.9928984907364881</v>
      </c>
      <c r="Q247">
        <f t="shared" si="136"/>
        <v>0.06565944605980037</v>
      </c>
      <c r="R247">
        <f t="shared" si="137"/>
        <v>0.03897659132449955</v>
      </c>
      <c r="S247">
        <f t="shared" si="124"/>
        <v>88.46482526895107</v>
      </c>
      <c r="T247">
        <f t="shared" si="138"/>
        <v>0.06565944605980092</v>
      </c>
      <c r="U247">
        <f t="shared" si="139"/>
        <v>20.078891807759025</v>
      </c>
      <c r="V247">
        <f t="shared" si="140"/>
        <v>0.033824633422046654</v>
      </c>
      <c r="W247">
        <f t="shared" si="141"/>
        <v>0.0030749666747315143</v>
      </c>
      <c r="Y247">
        <f>MIN(Y246+($Q$303-SUM($Q$204:$Q247))*(1/M247-1/M246)*$Y$203/$Q$303,1)</f>
        <v>0.013536717382193133</v>
      </c>
      <c r="Z247">
        <f t="shared" si="142"/>
        <v>66.6810435185769</v>
      </c>
      <c r="AA247">
        <f t="shared" si="143"/>
        <v>0.9026424408606967</v>
      </c>
      <c r="AB247">
        <f t="shared" si="144"/>
        <v>33.7918429797188</v>
      </c>
      <c r="AD247">
        <f t="shared" si="145"/>
        <v>0.8801955242528783</v>
      </c>
      <c r="AE247">
        <f t="shared" si="146"/>
        <v>3.0146723865677147</v>
      </c>
      <c r="AF247">
        <f t="shared" si="147"/>
        <v>66.6810435185769</v>
      </c>
      <c r="AG247">
        <f t="shared" si="148"/>
        <v>37.784605142330264</v>
      </c>
      <c r="AH247">
        <f t="shared" si="149"/>
        <v>52.23282433045358</v>
      </c>
    </row>
    <row r="248" spans="1:34" ht="12.75">
      <c r="A248" s="5">
        <f t="shared" si="125"/>
        <v>248</v>
      </c>
      <c r="B248">
        <f t="shared" si="126"/>
        <v>0.4524880728484546</v>
      </c>
      <c r="C248">
        <f t="shared" si="121"/>
        <v>0.1814856877003081</v>
      </c>
      <c r="D248">
        <f t="shared" si="122"/>
        <v>0.20251951762734524</v>
      </c>
      <c r="E248">
        <f t="shared" si="127"/>
        <v>0.993349142019085</v>
      </c>
      <c r="F248">
        <f t="shared" si="128"/>
        <v>0.006650857980915026</v>
      </c>
      <c r="G248">
        <f t="shared" si="120"/>
        <v>0.09706616999727935</v>
      </c>
      <c r="I248">
        <f t="shared" si="129"/>
        <v>10.3022505166118</v>
      </c>
      <c r="J248">
        <f t="shared" si="130"/>
        <v>0.5210068779182482</v>
      </c>
      <c r="K248">
        <f t="shared" si="131"/>
        <v>67.45579598513604</v>
      </c>
      <c r="L248">
        <f t="shared" si="123"/>
        <v>248</v>
      </c>
      <c r="M248">
        <f t="shared" si="132"/>
        <v>0.028340462057718604</v>
      </c>
      <c r="N248">
        <f t="shared" si="133"/>
        <v>0.4524880728484546</v>
      </c>
      <c r="O248">
        <f t="shared" si="134"/>
        <v>0.1814856877003081</v>
      </c>
      <c r="P248">
        <f t="shared" si="135"/>
        <v>0.993349142019085</v>
      </c>
      <c r="Q248">
        <f t="shared" si="136"/>
        <v>0.05960839546508981</v>
      </c>
      <c r="R248">
        <f t="shared" si="137"/>
        <v>0.03538458224938339</v>
      </c>
      <c r="S248">
        <f t="shared" si="124"/>
        <v>88.50380186027557</v>
      </c>
      <c r="T248">
        <f t="shared" si="138"/>
        <v>0.05960839546508941</v>
      </c>
      <c r="U248">
        <f t="shared" si="139"/>
        <v>19.494739261266616</v>
      </c>
      <c r="V248">
        <f t="shared" si="140"/>
        <v>0.0328405778308897</v>
      </c>
      <c r="W248">
        <f t="shared" si="141"/>
        <v>0.0029855070755354274</v>
      </c>
      <c r="Y248">
        <f>MIN(Y247+($Q$303-SUM($Q$204:$Q248))*(1/M248-1/M247)*$Y$203/$Q$303,1)</f>
        <v>0.014103215987829935</v>
      </c>
      <c r="Z248">
        <f t="shared" si="142"/>
        <v>67.45579598513604</v>
      </c>
      <c r="AA248">
        <f t="shared" si="143"/>
        <v>0.9513436604093648</v>
      </c>
      <c r="AB248">
        <f t="shared" si="144"/>
        <v>34.2035698227727</v>
      </c>
      <c r="AD248">
        <f t="shared" si="145"/>
        <v>0.9365682287828907</v>
      </c>
      <c r="AE248">
        <f t="shared" si="146"/>
        <v>3.2077490735311263</v>
      </c>
      <c r="AF248">
        <f t="shared" si="147"/>
        <v>67.45579598513604</v>
      </c>
      <c r="AG248">
        <f t="shared" si="148"/>
        <v>37.784605142330264</v>
      </c>
      <c r="AH248">
        <f t="shared" si="149"/>
        <v>52.62020056373315</v>
      </c>
    </row>
    <row r="249" spans="1:34" ht="12.75">
      <c r="A249" s="5">
        <f t="shared" si="125"/>
        <v>249</v>
      </c>
      <c r="B249">
        <f t="shared" si="126"/>
        <v>0.45698828970575545</v>
      </c>
      <c r="C249">
        <f t="shared" si="121"/>
        <v>0.18692590416488894</v>
      </c>
      <c r="D249">
        <f t="shared" si="122"/>
        <v>0.19522212013267395</v>
      </c>
      <c r="E249">
        <f t="shared" si="127"/>
        <v>0.9937727276583657</v>
      </c>
      <c r="F249">
        <f t="shared" si="128"/>
        <v>0.006227272341634338</v>
      </c>
      <c r="G249">
        <f t="shared" si="120"/>
        <v>0.09124910373809271</v>
      </c>
      <c r="I249">
        <f t="shared" si="129"/>
        <v>10.959011749531754</v>
      </c>
      <c r="J249">
        <f t="shared" si="130"/>
        <v>0.5252330404652603</v>
      </c>
      <c r="K249">
        <f t="shared" si="131"/>
        <v>68.22418917550188</v>
      </c>
      <c r="L249">
        <f t="shared" si="123"/>
        <v>249</v>
      </c>
      <c r="M249">
        <f t="shared" si="132"/>
        <v>0.02664205008153437</v>
      </c>
      <c r="N249">
        <f t="shared" si="133"/>
        <v>0.45698828970575545</v>
      </c>
      <c r="O249">
        <f t="shared" si="134"/>
        <v>0.18692590416488894</v>
      </c>
      <c r="P249">
        <f t="shared" si="135"/>
        <v>0.9937727276583657</v>
      </c>
      <c r="Q249">
        <f t="shared" si="136"/>
        <v>0.05417661644492208</v>
      </c>
      <c r="R249">
        <f t="shared" si="137"/>
        <v>0.03216018357198291</v>
      </c>
      <c r="S249">
        <f t="shared" si="124"/>
        <v>88.53918644252495</v>
      </c>
      <c r="T249">
        <f t="shared" si="138"/>
        <v>0.05417661644492322</v>
      </c>
      <c r="U249">
        <f t="shared" si="139"/>
        <v>18.935443239299406</v>
      </c>
      <c r="V249">
        <f t="shared" si="140"/>
        <v>0.031898395209529126</v>
      </c>
      <c r="W249">
        <f t="shared" si="141"/>
        <v>0.002899854109957193</v>
      </c>
      <c r="Y249">
        <f>MIN(Y248+($Q$303-SUM($Q$204:$Q249))*(1/M249-1/M248)*$Y$203/$Q$303,1)</f>
        <v>0.014701523522597165</v>
      </c>
      <c r="Z249">
        <f t="shared" si="142"/>
        <v>68.22418917550188</v>
      </c>
      <c r="AA249">
        <f t="shared" si="143"/>
        <v>1.0029995219737597</v>
      </c>
      <c r="AB249">
        <f t="shared" si="144"/>
        <v>34.61359434873782</v>
      </c>
      <c r="AD249">
        <f t="shared" si="145"/>
        <v>0.9962737954119776</v>
      </c>
      <c r="AE249">
        <f t="shared" si="146"/>
        <v>3.412240823468014</v>
      </c>
      <c r="AF249">
        <f t="shared" si="147"/>
        <v>68.22418917550188</v>
      </c>
      <c r="AG249">
        <f t="shared" si="148"/>
        <v>38.74246015024479</v>
      </c>
      <c r="AH249">
        <f t="shared" si="149"/>
        <v>53.48332466287333</v>
      </c>
    </row>
    <row r="250" spans="1:34" ht="12.75">
      <c r="A250" s="5">
        <f t="shared" si="125"/>
        <v>250</v>
      </c>
      <c r="B250">
        <f t="shared" si="126"/>
        <v>0.4614885065630563</v>
      </c>
      <c r="C250">
        <f t="shared" si="121"/>
        <v>0.19244645895051204</v>
      </c>
      <c r="D250">
        <f t="shared" si="122"/>
        <v>0.1880586198397397</v>
      </c>
      <c r="E250">
        <f t="shared" si="127"/>
        <v>0.9941709785734227</v>
      </c>
      <c r="F250">
        <f t="shared" si="128"/>
        <v>0.005829021426577263</v>
      </c>
      <c r="G250">
        <f t="shared" si="120"/>
        <v>0.08580213211809805</v>
      </c>
      <c r="I250">
        <f t="shared" si="129"/>
        <v>11.654722036785753</v>
      </c>
      <c r="J250">
        <f t="shared" si="130"/>
        <v>0.5294241310362826</v>
      </c>
      <c r="K250">
        <f t="shared" si="131"/>
        <v>68.98620564296048</v>
      </c>
      <c r="L250">
        <f t="shared" si="123"/>
        <v>250</v>
      </c>
      <c r="M250">
        <f t="shared" si="132"/>
        <v>0.025051694836959917</v>
      </c>
      <c r="N250">
        <f t="shared" si="133"/>
        <v>0.4614885065630563</v>
      </c>
      <c r="O250">
        <f t="shared" si="134"/>
        <v>0.19244645895051204</v>
      </c>
      <c r="P250">
        <f t="shared" si="135"/>
        <v>0.9941709785734227</v>
      </c>
      <c r="Q250">
        <f t="shared" si="136"/>
        <v>0.049294282837946235</v>
      </c>
      <c r="R250">
        <f t="shared" si="137"/>
        <v>0.029261945266170035</v>
      </c>
      <c r="S250">
        <f t="shared" si="124"/>
        <v>88.57134662609694</v>
      </c>
      <c r="T250">
        <f t="shared" si="138"/>
        <v>0.04929428283794662</v>
      </c>
      <c r="U250">
        <f t="shared" si="139"/>
        <v>18.399628237777748</v>
      </c>
      <c r="V250">
        <f t="shared" si="140"/>
        <v>0.030995768402132324</v>
      </c>
      <c r="W250">
        <f t="shared" si="141"/>
        <v>0.0028177971274665745</v>
      </c>
      <c r="Y250">
        <f>MIN(Y249+($Q$303-SUM($Q$204:$Q250))*(1/M250-1/M249)*$Y$203/$Q$303,1)</f>
        <v>0.015333690853329779</v>
      </c>
      <c r="Z250">
        <f t="shared" si="142"/>
        <v>68.98620564296048</v>
      </c>
      <c r="AA250">
        <f t="shared" si="143"/>
        <v>1.0578131504733903</v>
      </c>
      <c r="AB250">
        <f t="shared" si="144"/>
        <v>35.02200939671694</v>
      </c>
      <c r="AD250">
        <f t="shared" si="145"/>
        <v>1.059520185162341</v>
      </c>
      <c r="AE250">
        <f t="shared" si="146"/>
        <v>3.62885990352112</v>
      </c>
      <c r="AF250">
        <f t="shared" si="147"/>
        <v>68.98620564296048</v>
      </c>
      <c r="AG250">
        <f t="shared" si="148"/>
        <v>39.696606863944766</v>
      </c>
      <c r="AH250">
        <f t="shared" si="149"/>
        <v>54.341406253452625</v>
      </c>
    </row>
    <row r="251" spans="1:34" ht="12.75">
      <c r="A251" s="5">
        <f t="shared" si="125"/>
        <v>251</v>
      </c>
      <c r="B251">
        <f t="shared" si="126"/>
        <v>0.46598872342035713</v>
      </c>
      <c r="C251">
        <f t="shared" si="121"/>
        <v>0.1980473520571774</v>
      </c>
      <c r="D251">
        <f t="shared" si="122"/>
        <v>0.18102901674854258</v>
      </c>
      <c r="E251">
        <f t="shared" si="127"/>
        <v>0.9945454985835422</v>
      </c>
      <c r="F251">
        <f t="shared" si="128"/>
        <v>0.005454501416457758</v>
      </c>
      <c r="G251">
        <f t="shared" si="120"/>
        <v>0.08069823385383516</v>
      </c>
      <c r="I251">
        <f t="shared" si="129"/>
        <v>12.39184492948448</v>
      </c>
      <c r="J251">
        <f t="shared" si="130"/>
        <v>0.5335800591407551</v>
      </c>
      <c r="K251">
        <f t="shared" si="131"/>
        <v>69.74182893468276</v>
      </c>
      <c r="L251">
        <f t="shared" si="123"/>
        <v>251</v>
      </c>
      <c r="M251">
        <f t="shared" si="132"/>
        <v>0.023561506905275247</v>
      </c>
      <c r="N251">
        <f t="shared" si="133"/>
        <v>0.46598872342035713</v>
      </c>
      <c r="O251">
        <f t="shared" si="134"/>
        <v>0.1980473520571774</v>
      </c>
      <c r="P251">
        <f t="shared" si="135"/>
        <v>0.9945454985835422</v>
      </c>
      <c r="Q251">
        <f t="shared" si="136"/>
        <v>0.044900162030117804</v>
      </c>
      <c r="R251">
        <f t="shared" si="137"/>
        <v>0.02665351858524398</v>
      </c>
      <c r="S251">
        <f t="shared" si="124"/>
        <v>88.60060857136311</v>
      </c>
      <c r="T251">
        <f t="shared" si="138"/>
        <v>0.044900162030116826</v>
      </c>
      <c r="U251">
        <f t="shared" si="139"/>
        <v>17.88601156842811</v>
      </c>
      <c r="V251">
        <f t="shared" si="140"/>
        <v>0.03013053660913612</v>
      </c>
      <c r="W251">
        <f t="shared" si="141"/>
        <v>0.002739139691739647</v>
      </c>
      <c r="Y251">
        <f>MIN(Y250+($Q$303-SUM($Q$204:$Q251))*(1/M251-1/M250)*$Y$203/$Q$303,1)</f>
        <v>0.016001922342514924</v>
      </c>
      <c r="Z251">
        <f t="shared" si="142"/>
        <v>69.74182893468276</v>
      </c>
      <c r="AA251">
        <f t="shared" si="143"/>
        <v>1.116003330637754</v>
      </c>
      <c r="AB251">
        <f t="shared" si="144"/>
        <v>35.428916132660255</v>
      </c>
      <c r="AD251">
        <f t="shared" si="145"/>
        <v>1.1265313572258617</v>
      </c>
      <c r="AE251">
        <f t="shared" si="146"/>
        <v>3.8583733746137026</v>
      </c>
      <c r="AF251">
        <f t="shared" si="147"/>
        <v>69.74182893468276</v>
      </c>
      <c r="AG251">
        <f t="shared" si="148"/>
        <v>39.696606863944766</v>
      </c>
      <c r="AH251">
        <f t="shared" si="149"/>
        <v>54.71921789931376</v>
      </c>
    </row>
    <row r="252" spans="1:34" ht="12.75">
      <c r="A252" s="5">
        <f t="shared" si="125"/>
        <v>252</v>
      </c>
      <c r="B252">
        <f t="shared" si="126"/>
        <v>0.470488940277658</v>
      </c>
      <c r="C252">
        <f t="shared" si="121"/>
        <v>0.2037285834848851</v>
      </c>
      <c r="D252">
        <f t="shared" si="122"/>
        <v>0.17413331085908254</v>
      </c>
      <c r="E252">
        <f t="shared" si="127"/>
        <v>0.9948977750522953</v>
      </c>
      <c r="F252">
        <f t="shared" si="128"/>
        <v>0.0051022249477047366</v>
      </c>
      <c r="G252">
        <f t="shared" si="120"/>
        <v>0.0759126376105811</v>
      </c>
      <c r="I252">
        <f t="shared" si="129"/>
        <v>13.173037210613463</v>
      </c>
      <c r="J252">
        <f t="shared" si="130"/>
        <v>0.5377007393706928</v>
      </c>
      <c r="K252">
        <f t="shared" si="131"/>
        <v>70.49104352194416</v>
      </c>
      <c r="L252">
        <f t="shared" si="123"/>
        <v>252</v>
      </c>
      <c r="M252">
        <f t="shared" si="132"/>
        <v>0.022164253786507875</v>
      </c>
      <c r="N252">
        <f t="shared" si="133"/>
        <v>0.470488940277658</v>
      </c>
      <c r="O252">
        <f t="shared" si="134"/>
        <v>0.2037285834848851</v>
      </c>
      <c r="P252">
        <f t="shared" si="135"/>
        <v>0.9948977750522953</v>
      </c>
      <c r="Q252">
        <f t="shared" si="136"/>
        <v>0.04094047075577907</v>
      </c>
      <c r="R252">
        <f t="shared" si="137"/>
        <v>0.02430297684551434</v>
      </c>
      <c r="S252">
        <f t="shared" si="124"/>
        <v>88.62726208994836</v>
      </c>
      <c r="T252">
        <f t="shared" si="138"/>
        <v>0.04094047075577838</v>
      </c>
      <c r="U252">
        <f t="shared" si="139"/>
        <v>17.393396027595863</v>
      </c>
      <c r="V252">
        <f t="shared" si="140"/>
        <v>0.02930068303722658</v>
      </c>
      <c r="W252">
        <f t="shared" si="141"/>
        <v>0.002663698457929689</v>
      </c>
      <c r="Y252">
        <f>MIN(Y251+($Q$303-SUM($Q$204:$Q252))*(1/M252-1/M251)*$Y$203/$Q$303,1)</f>
        <v>0.01670859122613215</v>
      </c>
      <c r="Z252">
        <f t="shared" si="142"/>
        <v>70.49104352194416</v>
      </c>
      <c r="AA252">
        <f t="shared" si="143"/>
        <v>1.1778060313116558</v>
      </c>
      <c r="AB252">
        <f t="shared" si="144"/>
        <v>35.83442477662791</v>
      </c>
      <c r="AD252">
        <f t="shared" si="145"/>
        <v>1.1975488373284966</v>
      </c>
      <c r="AE252">
        <f t="shared" si="146"/>
        <v>4.101608463102435</v>
      </c>
      <c r="AF252">
        <f t="shared" si="147"/>
        <v>70.49104352194416</v>
      </c>
      <c r="AG252">
        <f t="shared" si="148"/>
        <v>40.646792343864675</v>
      </c>
      <c r="AH252">
        <f t="shared" si="149"/>
        <v>55.56891793290442</v>
      </c>
    </row>
    <row r="253" spans="1:34" ht="12.75">
      <c r="A253" s="5">
        <f t="shared" si="125"/>
        <v>253</v>
      </c>
      <c r="B253">
        <f t="shared" si="126"/>
        <v>0.4749891571349588</v>
      </c>
      <c r="C253">
        <f t="shared" si="121"/>
        <v>0.20949015323363498</v>
      </c>
      <c r="D253">
        <f t="shared" si="122"/>
        <v>0.16737150217135957</v>
      </c>
      <c r="E253">
        <f t="shared" si="127"/>
        <v>0.9952291885307829</v>
      </c>
      <c r="F253">
        <f t="shared" si="128"/>
        <v>0.0047708114692170955</v>
      </c>
      <c r="G253">
        <f t="shared" si="120"/>
        <v>0.07142261163322625</v>
      </c>
      <c r="I253">
        <f t="shared" si="129"/>
        <v>14.001168217360366</v>
      </c>
      <c r="J253">
        <f t="shared" si="130"/>
        <v>0.5417860910487795</v>
      </c>
      <c r="K253">
        <f t="shared" si="131"/>
        <v>71.23383473614173</v>
      </c>
      <c r="L253">
        <f t="shared" si="123"/>
        <v>253</v>
      </c>
      <c r="M253">
        <f t="shared" si="132"/>
        <v>0.020853298477846133</v>
      </c>
      <c r="N253">
        <f t="shared" si="133"/>
        <v>0.4749891571349588</v>
      </c>
      <c r="O253">
        <f t="shared" si="134"/>
        <v>0.20949015323363498</v>
      </c>
      <c r="P253">
        <f t="shared" si="135"/>
        <v>0.9952291885307829</v>
      </c>
      <c r="Q253">
        <f t="shared" si="136"/>
        <v>0.037367894420826706</v>
      </c>
      <c r="R253">
        <f t="shared" si="137"/>
        <v>0.02218223327944472</v>
      </c>
      <c r="S253">
        <f t="shared" si="124"/>
        <v>88.65156506679388</v>
      </c>
      <c r="T253">
        <f t="shared" si="138"/>
        <v>0.037367894420826345</v>
      </c>
      <c r="U253">
        <f t="shared" si="139"/>
        <v>16.920663223896586</v>
      </c>
      <c r="V253">
        <f t="shared" si="140"/>
        <v>0.02850432365918932</v>
      </c>
      <c r="W253">
        <f t="shared" si="141"/>
        <v>0.002591302150835393</v>
      </c>
      <c r="Y253">
        <f>MIN(Y252+($Q$303-SUM($Q$204:$Q253))*(1/M253-1/M252)*$Y$203/$Q$303,1)</f>
        <v>0.017456256807183917</v>
      </c>
      <c r="Z253">
        <f t="shared" si="142"/>
        <v>71.23383473614173</v>
      </c>
      <c r="AA253">
        <f t="shared" si="143"/>
        <v>1.2434761125145883</v>
      </c>
      <c r="AB253">
        <f t="shared" si="144"/>
        <v>36.23865542432816</v>
      </c>
      <c r="AD253">
        <f t="shared" si="145"/>
        <v>1.2728334743054877</v>
      </c>
      <c r="AE253">
        <f t="shared" si="146"/>
        <v>4.359458577052918</v>
      </c>
      <c r="AF253">
        <f t="shared" si="147"/>
        <v>71.23383473614173</v>
      </c>
      <c r="AG253">
        <f t="shared" si="148"/>
        <v>41.59279083630598</v>
      </c>
      <c r="AH253">
        <f t="shared" si="149"/>
        <v>56.413312786223855</v>
      </c>
    </row>
    <row r="254" spans="1:34" ht="12.75">
      <c r="A254" s="5">
        <f t="shared" si="125"/>
        <v>254</v>
      </c>
      <c r="B254">
        <f t="shared" si="126"/>
        <v>0.47948937399225966</v>
      </c>
      <c r="C254">
        <f t="shared" si="121"/>
        <v>0.2153320613034271</v>
      </c>
      <c r="D254">
        <f t="shared" si="122"/>
        <v>0.16074359068537372</v>
      </c>
      <c r="E254">
        <f t="shared" si="127"/>
        <v>0.9955410215041133</v>
      </c>
      <c r="F254">
        <f t="shared" si="128"/>
        <v>0.004458978495886723</v>
      </c>
      <c r="G254">
        <f t="shared" si="120"/>
        <v>0.06720727513488932</v>
      </c>
      <c r="I254">
        <f t="shared" si="129"/>
        <v>14.87934152951352</v>
      </c>
      <c r="J254">
        <f t="shared" si="130"/>
        <v>0.5458360379053147</v>
      </c>
      <c r="K254">
        <f t="shared" si="131"/>
        <v>71.97018871005722</v>
      </c>
      <c r="L254">
        <f t="shared" si="123"/>
        <v>254</v>
      </c>
      <c r="M254">
        <f t="shared" si="132"/>
        <v>0.019622544404671285</v>
      </c>
      <c r="N254">
        <f t="shared" si="133"/>
        <v>0.47948937399225966</v>
      </c>
      <c r="O254">
        <f t="shared" si="134"/>
        <v>0.2153320613034271</v>
      </c>
      <c r="P254">
        <f t="shared" si="135"/>
        <v>0.9955410215041133</v>
      </c>
      <c r="Q254">
        <f t="shared" si="136"/>
        <v>0.03414074503756222</v>
      </c>
      <c r="R254">
        <f t="shared" si="137"/>
        <v>0.020266541171106624</v>
      </c>
      <c r="S254">
        <f t="shared" si="124"/>
        <v>88.67374730007333</v>
      </c>
      <c r="T254">
        <f t="shared" si="138"/>
        <v>0.03414074503756246</v>
      </c>
      <c r="U254">
        <f t="shared" si="139"/>
        <v>16.466767498747437</v>
      </c>
      <c r="V254">
        <f t="shared" si="140"/>
        <v>0.02773969697251773</v>
      </c>
      <c r="W254">
        <f t="shared" si="141"/>
        <v>0.002521790633865248</v>
      </c>
      <c r="Y254">
        <f>MIN(Y253+($Q$303-SUM($Q$204:$Q254))*(1/M254-1/M253)*$Y$203/$Q$303,1)</f>
        <v>0.01824768372720594</v>
      </c>
      <c r="Z254">
        <f t="shared" si="142"/>
        <v>71.97018871005722</v>
      </c>
      <c r="AA254">
        <f t="shared" si="143"/>
        <v>1.3132892413684516</v>
      </c>
      <c r="AB254">
        <f t="shared" si="144"/>
        <v>36.64173897571283</v>
      </c>
      <c r="AD254">
        <f t="shared" si="145"/>
        <v>1.352667411773956</v>
      </c>
      <c r="AE254">
        <f t="shared" si="146"/>
        <v>4.632890059224396</v>
      </c>
      <c r="AF254">
        <f t="shared" si="147"/>
        <v>71.97018871005722</v>
      </c>
      <c r="AG254">
        <f t="shared" si="148"/>
        <v>42.53440021659808</v>
      </c>
      <c r="AH254">
        <f t="shared" si="149"/>
        <v>57.252294463327644</v>
      </c>
    </row>
    <row r="255" spans="1:34" ht="12.75">
      <c r="A255" s="5">
        <f t="shared" si="125"/>
        <v>255</v>
      </c>
      <c r="B255">
        <f t="shared" si="126"/>
        <v>0.4839895908495605</v>
      </c>
      <c r="C255">
        <f t="shared" si="121"/>
        <v>0.22125430769426147</v>
      </c>
      <c r="D255">
        <f t="shared" si="122"/>
        <v>0.1542495764011249</v>
      </c>
      <c r="E255">
        <f t="shared" si="127"/>
        <v>0.995834466333379</v>
      </c>
      <c r="F255">
        <f t="shared" si="128"/>
        <v>0.00416553366662098</v>
      </c>
      <c r="G255">
        <f t="shared" si="120"/>
        <v>0.06324742898645977</v>
      </c>
      <c r="I255">
        <f t="shared" si="129"/>
        <v>15.810919368976776</v>
      </c>
      <c r="J255">
        <f t="shared" si="130"/>
        <v>0.549850507781263</v>
      </c>
      <c r="K255">
        <f t="shared" si="131"/>
        <v>72.700092323866</v>
      </c>
      <c r="L255">
        <f t="shared" si="123"/>
        <v>255</v>
      </c>
      <c r="M255">
        <f t="shared" si="132"/>
        <v>0.018466385986891782</v>
      </c>
      <c r="N255">
        <f t="shared" si="133"/>
        <v>0.4839895908495605</v>
      </c>
      <c r="O255">
        <f t="shared" si="134"/>
        <v>0.22125430769426147</v>
      </c>
      <c r="P255">
        <f t="shared" si="135"/>
        <v>0.995834466333379</v>
      </c>
      <c r="Q255">
        <f t="shared" si="136"/>
        <v>0.03122223688111696</v>
      </c>
      <c r="R255">
        <f t="shared" si="137"/>
        <v>0.01853406387321132</v>
      </c>
      <c r="S255">
        <f t="shared" si="124"/>
        <v>88.69401384124444</v>
      </c>
      <c r="T255">
        <f t="shared" si="138"/>
        <v>0.03122223688111626</v>
      </c>
      <c r="U255">
        <f t="shared" si="139"/>
        <v>16.030730381055832</v>
      </c>
      <c r="V255">
        <f t="shared" si="140"/>
        <v>0.02700515465785548</v>
      </c>
      <c r="W255">
        <f t="shared" si="141"/>
        <v>0.002455014059805043</v>
      </c>
      <c r="Y255">
        <f>MIN(Y254+($Q$303-SUM($Q$204:$Q255))*(1/M255-1/M254)*$Y$203/$Q$303,1)</f>
        <v>0.01908586362144409</v>
      </c>
      <c r="Z255">
        <f t="shared" si="142"/>
        <v>72.700092323866</v>
      </c>
      <c r="AA255">
        <f t="shared" si="143"/>
        <v>1.3875440473597007</v>
      </c>
      <c r="AB255">
        <f t="shared" si="144"/>
        <v>37.04381818561285</v>
      </c>
      <c r="AD255">
        <f t="shared" si="145"/>
        <v>1.4373563062706158</v>
      </c>
      <c r="AE255">
        <f t="shared" si="146"/>
        <v>4.922949784198273</v>
      </c>
      <c r="AF255">
        <f t="shared" si="147"/>
        <v>72.700092323866</v>
      </c>
      <c r="AG255">
        <f t="shared" si="148"/>
        <v>42.53440021659808</v>
      </c>
      <c r="AH255">
        <f t="shared" si="149"/>
        <v>57.617246270232044</v>
      </c>
    </row>
    <row r="256" spans="1:34" ht="12.75">
      <c r="A256" s="5">
        <f t="shared" si="125"/>
        <v>256</v>
      </c>
      <c r="B256">
        <f t="shared" si="126"/>
        <v>0.48848980770686135</v>
      </c>
      <c r="C256">
        <f t="shared" si="121"/>
        <v>0.2272568924061381</v>
      </c>
      <c r="D256">
        <f t="shared" si="122"/>
        <v>0.14788945931861325</v>
      </c>
      <c r="E256">
        <f t="shared" si="127"/>
        <v>0.9961106324750322</v>
      </c>
      <c r="F256">
        <f t="shared" si="128"/>
        <v>0.003889367524967824</v>
      </c>
      <c r="G256">
        <f t="shared" si="120"/>
        <v>0.05952540354971007</v>
      </c>
      <c r="I256">
        <f t="shared" si="129"/>
        <v>16.79955011417761</v>
      </c>
      <c r="J256">
        <f t="shared" si="130"/>
        <v>0.5538294323550133</v>
      </c>
      <c r="K256">
        <f t="shared" si="131"/>
        <v>73.42353315545697</v>
      </c>
      <c r="L256">
        <f t="shared" si="123"/>
        <v>256</v>
      </c>
      <c r="M256">
        <f t="shared" si="132"/>
        <v>0.017379664210694933</v>
      </c>
      <c r="N256">
        <f t="shared" si="133"/>
        <v>0.48848980770686135</v>
      </c>
      <c r="O256">
        <f t="shared" si="134"/>
        <v>0.2272568924061381</v>
      </c>
      <c r="P256">
        <f t="shared" si="135"/>
        <v>0.9961106324750322</v>
      </c>
      <c r="Q256">
        <f t="shared" si="136"/>
        <v>0.028579862313982667</v>
      </c>
      <c r="R256">
        <f t="shared" si="137"/>
        <v>0.016965504285674678</v>
      </c>
      <c r="S256">
        <f t="shared" si="124"/>
        <v>88.71254790511765</v>
      </c>
      <c r="T256">
        <f t="shared" si="138"/>
        <v>0.028579862313983122</v>
      </c>
      <c r="U256">
        <f t="shared" si="139"/>
        <v>15.61163552371987</v>
      </c>
      <c r="V256">
        <f t="shared" si="140"/>
        <v>0.02629915304909259</v>
      </c>
      <c r="W256">
        <f t="shared" si="141"/>
        <v>0.002390832095372054</v>
      </c>
      <c r="Y256">
        <f>MIN(Y255+($Q$303-SUM($Q$204:$Q256))*(1/M256-1/M255)*$Y$203/$Q$303,1)</f>
        <v>0.01997403951512858</v>
      </c>
      <c r="Z256">
        <f t="shared" si="142"/>
        <v>73.42353315545697</v>
      </c>
      <c r="AA256">
        <f t="shared" si="143"/>
        <v>1.4665645525874509</v>
      </c>
      <c r="AB256">
        <f t="shared" si="144"/>
        <v>37.44504885402221</v>
      </c>
      <c r="AD256">
        <f t="shared" si="145"/>
        <v>1.5272318285616007</v>
      </c>
      <c r="AE256">
        <f t="shared" si="146"/>
        <v>5.230773725371985</v>
      </c>
      <c r="AF256">
        <f t="shared" si="147"/>
        <v>73.42353315545697</v>
      </c>
      <c r="AG256">
        <f t="shared" si="148"/>
        <v>43.47143897644708</v>
      </c>
      <c r="AH256">
        <f t="shared" si="149"/>
        <v>58.44748606595202</v>
      </c>
    </row>
    <row r="257" spans="1:34" ht="12.75">
      <c r="A257" s="5">
        <f t="shared" si="125"/>
        <v>257</v>
      </c>
      <c r="B257">
        <f t="shared" si="126"/>
        <v>0.4929900245641622</v>
      </c>
      <c r="C257">
        <f t="shared" si="121"/>
        <v>0.23333981543905707</v>
      </c>
      <c r="D257">
        <f t="shared" si="122"/>
        <v>0.14166323943783865</v>
      </c>
      <c r="E257">
        <f t="shared" si="127"/>
        <v>0.9963705530504511</v>
      </c>
      <c r="F257">
        <f t="shared" si="128"/>
        <v>0.00362944694954892</v>
      </c>
      <c r="G257">
        <f t="shared" si="120"/>
        <v>0.056024921757067615</v>
      </c>
      <c r="I257">
        <f t="shared" si="129"/>
        <v>17.849199403368175</v>
      </c>
      <c r="J257">
        <f t="shared" si="130"/>
        <v>0.5577727468906072</v>
      </c>
      <c r="K257">
        <f t="shared" si="131"/>
        <v>74.14049943465587</v>
      </c>
      <c r="L257">
        <f t="shared" si="123"/>
        <v>257</v>
      </c>
      <c r="M257">
        <f t="shared" si="132"/>
        <v>0.016357626651873992</v>
      </c>
      <c r="N257">
        <f t="shared" si="133"/>
        <v>0.4929900245641622</v>
      </c>
      <c r="O257">
        <f t="shared" si="134"/>
        <v>0.23333981543905707</v>
      </c>
      <c r="P257">
        <f t="shared" si="135"/>
        <v>0.9963705530504511</v>
      </c>
      <c r="Q257">
        <f t="shared" si="136"/>
        <v>0.026184853000024353</v>
      </c>
      <c r="R257">
        <f t="shared" si="137"/>
        <v>0.015543785022866645</v>
      </c>
      <c r="S257">
        <f t="shared" si="124"/>
        <v>88.72951340940332</v>
      </c>
      <c r="T257">
        <f t="shared" si="138"/>
        <v>0.026184853000024575</v>
      </c>
      <c r="U257">
        <f t="shared" si="139"/>
        <v>15.208624075223334</v>
      </c>
      <c r="V257">
        <f t="shared" si="140"/>
        <v>0.025620245336416148</v>
      </c>
      <c r="W257">
        <f t="shared" si="141"/>
        <v>0.002329113212401468</v>
      </c>
      <c r="Y257">
        <f>MIN(Y256+($Q$303-SUM($Q$204:$Q257))*(1/M257-1/M256)*$Y$203/$Q$303,1)</f>
        <v>0.02091573338017632</v>
      </c>
      <c r="Z257">
        <f t="shared" si="142"/>
        <v>74.14049943465587</v>
      </c>
      <c r="AA257">
        <f t="shared" si="143"/>
        <v>1.5507029188483752</v>
      </c>
      <c r="AB257">
        <f t="shared" si="144"/>
        <v>37.84560117675212</v>
      </c>
      <c r="AD257">
        <f t="shared" si="145"/>
        <v>1.6226544912152885</v>
      </c>
      <c r="AE257">
        <f t="shared" si="146"/>
        <v>5.557596639404655</v>
      </c>
      <c r="AF257">
        <f t="shared" si="147"/>
        <v>74.14049943465587</v>
      </c>
      <c r="AG257">
        <f t="shared" si="148"/>
        <v>44.40374366075109</v>
      </c>
      <c r="AH257">
        <f t="shared" si="149"/>
        <v>59.27212154770348</v>
      </c>
    </row>
    <row r="258" spans="1:34" ht="12.75">
      <c r="A258" s="5">
        <f t="shared" si="125"/>
        <v>258</v>
      </c>
      <c r="B258">
        <f t="shared" si="126"/>
        <v>0.49749024142146303</v>
      </c>
      <c r="C258">
        <f t="shared" si="121"/>
        <v>0.23950307679301822</v>
      </c>
      <c r="D258">
        <f t="shared" si="122"/>
        <v>0.13557091675880112</v>
      </c>
      <c r="E258">
        <f t="shared" si="127"/>
        <v>0.9966151908304693</v>
      </c>
      <c r="F258">
        <f t="shared" si="128"/>
        <v>0.003384809169530656</v>
      </c>
      <c r="G258">
        <f t="shared" si="120"/>
        <v>0.05273097576795502</v>
      </c>
      <c r="I258">
        <f t="shared" si="129"/>
        <v>18.964185385086445</v>
      </c>
      <c r="J258">
        <f t="shared" si="130"/>
        <v>0.5616803900055829</v>
      </c>
      <c r="K258">
        <f t="shared" si="131"/>
        <v>74.85098000101507</v>
      </c>
      <c r="L258">
        <f t="shared" si="123"/>
        <v>258</v>
      </c>
      <c r="M258">
        <f t="shared" si="132"/>
        <v>0.015395891463113204</v>
      </c>
      <c r="N258">
        <f t="shared" si="133"/>
        <v>0.49749024142146303</v>
      </c>
      <c r="O258">
        <f t="shared" si="134"/>
        <v>0.23950307679301822</v>
      </c>
      <c r="P258">
        <f t="shared" si="135"/>
        <v>0.9966151908304693</v>
      </c>
      <c r="Q258">
        <f t="shared" si="136"/>
        <v>0.024011714041658222</v>
      </c>
      <c r="R258">
        <f t="shared" si="137"/>
        <v>0.014253771869322186</v>
      </c>
      <c r="S258">
        <f t="shared" si="124"/>
        <v>88.7450571944262</v>
      </c>
      <c r="T258">
        <f t="shared" si="138"/>
        <v>0.02401171404165844</v>
      </c>
      <c r="U258">
        <f t="shared" si="139"/>
        <v>14.820890444581119</v>
      </c>
      <c r="V258">
        <f t="shared" si="140"/>
        <v>0.024967074431993815</v>
      </c>
      <c r="W258">
        <f t="shared" si="141"/>
        <v>0.002269734039272165</v>
      </c>
      <c r="Y258">
        <f>MIN(Y257+($Q$303-SUM($Q$204:$Q258))*(1/M258-1/M257)*$Y$203/$Q$303,1)</f>
        <v>0.021914777345962096</v>
      </c>
      <c r="Z258">
        <f t="shared" si="142"/>
        <v>74.85098000101507</v>
      </c>
      <c r="AA258">
        <f t="shared" si="143"/>
        <v>1.640342560849307</v>
      </c>
      <c r="AB258">
        <f t="shared" si="144"/>
        <v>38.24566128093219</v>
      </c>
      <c r="AD258">
        <f t="shared" si="145"/>
        <v>1.7240168531896767</v>
      </c>
      <c r="AE258">
        <f t="shared" si="146"/>
        <v>5.904763041938733</v>
      </c>
      <c r="AF258">
        <f t="shared" si="147"/>
        <v>74.85098000101507</v>
      </c>
      <c r="AG258">
        <f t="shared" si="148"/>
        <v>45.33116667754719</v>
      </c>
      <c r="AH258">
        <f t="shared" si="149"/>
        <v>60.09107333928113</v>
      </c>
    </row>
    <row r="259" spans="1:34" ht="12.75">
      <c r="A259" s="5">
        <f t="shared" si="125"/>
        <v>259</v>
      </c>
      <c r="B259">
        <f t="shared" si="126"/>
        <v>0.5019904582787639</v>
      </c>
      <c r="C259">
        <f t="shared" si="121"/>
        <v>0.24574667646802162</v>
      </c>
      <c r="D259">
        <f t="shared" si="122"/>
        <v>0.1296124912815007</v>
      </c>
      <c r="E259">
        <f t="shared" si="127"/>
        <v>0.9968454436925883</v>
      </c>
      <c r="F259">
        <f t="shared" si="128"/>
        <v>0.0031545563074116822</v>
      </c>
      <c r="G259">
        <f t="shared" si="120"/>
        <v>0.04962971572940396</v>
      </c>
      <c r="I259">
        <f t="shared" si="129"/>
        <v>20.149218775547673</v>
      </c>
      <c r="J259">
        <f t="shared" si="130"/>
        <v>0.5655523034565857</v>
      </c>
      <c r="K259">
        <f t="shared" si="131"/>
        <v>75.55496426483376</v>
      </c>
      <c r="L259">
        <f t="shared" si="123"/>
        <v>259</v>
      </c>
      <c r="M259">
        <f t="shared" si="132"/>
        <v>0.014490414895364229</v>
      </c>
      <c r="N259">
        <f t="shared" si="133"/>
        <v>0.5019904582787639</v>
      </c>
      <c r="O259">
        <f t="shared" si="134"/>
        <v>0.24574667646802162</v>
      </c>
      <c r="P259">
        <f t="shared" si="135"/>
        <v>0.9968454436925883</v>
      </c>
      <c r="Q259">
        <f t="shared" si="136"/>
        <v>0.022037820504524904</v>
      </c>
      <c r="R259">
        <f t="shared" si="137"/>
        <v>0.013082034269756605</v>
      </c>
      <c r="S259">
        <f t="shared" si="124"/>
        <v>88.75931096629552</v>
      </c>
      <c r="T259">
        <f t="shared" si="138"/>
        <v>0.022037820504524897</v>
      </c>
      <c r="U259">
        <f t="shared" si="139"/>
        <v>14.447678422290583</v>
      </c>
      <c r="V259">
        <f t="shared" si="140"/>
        <v>0.02433836643538018</v>
      </c>
      <c r="W259">
        <f t="shared" si="141"/>
        <v>0.0022125787668527434</v>
      </c>
      <c r="Y259">
        <f>MIN(Y258+($Q$303-SUM($Q$204:$Q259))*(1/M259-1/M258)*$Y$203/$Q$303,1)</f>
        <v>0.022975349147334068</v>
      </c>
      <c r="Z259">
        <f t="shared" si="142"/>
        <v>75.55496426483376</v>
      </c>
      <c r="AA259">
        <f t="shared" si="143"/>
        <v>1.7359016837989043</v>
      </c>
      <c r="AB259">
        <f t="shared" si="144"/>
        <v>38.64543297431633</v>
      </c>
      <c r="AD259">
        <f t="shared" si="145"/>
        <v>1.8317471614134246</v>
      </c>
      <c r="AE259">
        <f t="shared" si="146"/>
        <v>6.273739680026313</v>
      </c>
      <c r="AF259">
        <f t="shared" si="147"/>
        <v>75.55496426483376</v>
      </c>
      <c r="AG259">
        <f t="shared" si="148"/>
        <v>45.33116667754719</v>
      </c>
      <c r="AH259">
        <f t="shared" si="149"/>
        <v>60.44306547119047</v>
      </c>
    </row>
    <row r="260" spans="1:34" ht="12.75">
      <c r="A260" s="5">
        <f t="shared" si="125"/>
        <v>260</v>
      </c>
      <c r="B260">
        <f t="shared" si="126"/>
        <v>0.5064906751360647</v>
      </c>
      <c r="C260">
        <f t="shared" si="121"/>
        <v>0.25207061446406726</v>
      </c>
      <c r="D260">
        <f t="shared" si="122"/>
        <v>0.12378796300593735</v>
      </c>
      <c r="E260">
        <f t="shared" si="127"/>
        <v>0.9970621496023562</v>
      </c>
      <c r="F260">
        <f t="shared" si="128"/>
        <v>0.0029378503976438264</v>
      </c>
      <c r="G260">
        <f t="shared" si="120"/>
        <v>0.04670834934135615</v>
      </c>
      <c r="I260">
        <f t="shared" si="129"/>
        <v>21.40944850548567</v>
      </c>
      <c r="J260">
        <f t="shared" si="130"/>
        <v>0.5693884319412408</v>
      </c>
      <c r="K260">
        <f t="shared" si="131"/>
        <v>76.25244217113469</v>
      </c>
      <c r="L260">
        <f t="shared" si="123"/>
        <v>260</v>
      </c>
      <c r="M260">
        <f t="shared" si="132"/>
        <v>0.013637461973872797</v>
      </c>
      <c r="N260">
        <f t="shared" si="133"/>
        <v>0.5064906751360647</v>
      </c>
      <c r="O260">
        <f t="shared" si="134"/>
        <v>0.25207061446406726</v>
      </c>
      <c r="P260">
        <f t="shared" si="135"/>
        <v>0.9970621496023562</v>
      </c>
      <c r="Q260">
        <f t="shared" si="136"/>
        <v>0.020243067409186376</v>
      </c>
      <c r="R260">
        <f t="shared" si="137"/>
        <v>0.012016637558037788</v>
      </c>
      <c r="S260">
        <f t="shared" si="124"/>
        <v>88.77239300056527</v>
      </c>
      <c r="T260">
        <f t="shared" si="138"/>
        <v>0.020243067409186445</v>
      </c>
      <c r="U260">
        <f t="shared" si="139"/>
        <v>14.088277623841273</v>
      </c>
      <c r="V260">
        <f t="shared" si="140"/>
        <v>0.023732924642300684</v>
      </c>
      <c r="W260">
        <f t="shared" si="141"/>
        <v>0.0021575386038455166</v>
      </c>
      <c r="Y260">
        <f>MIN(Y259+($Q$303-SUM($Q$204:$Q260))*(1/M260-1/M259)*$Y$203/$Q$303,1)</f>
        <v>0.02410201250134865</v>
      </c>
      <c r="Z260">
        <f t="shared" si="142"/>
        <v>76.25244217113469</v>
      </c>
      <c r="AA260">
        <f t="shared" si="143"/>
        <v>1.8378373144670532</v>
      </c>
      <c r="AB260">
        <f t="shared" si="144"/>
        <v>39.04513974280087</v>
      </c>
      <c r="AD260">
        <f t="shared" si="145"/>
        <v>1.9463135004986971</v>
      </c>
      <c r="AE260">
        <f t="shared" si="146"/>
        <v>6.666129744908417</v>
      </c>
      <c r="AF260">
        <f t="shared" si="147"/>
        <v>76.25244217113469</v>
      </c>
      <c r="AG260">
        <f t="shared" si="148"/>
        <v>46.25357441921961</v>
      </c>
      <c r="AH260">
        <f t="shared" si="149"/>
        <v>61.25300829517715</v>
      </c>
    </row>
    <row r="261" spans="1:34" ht="12.75">
      <c r="A261" s="5">
        <f t="shared" si="125"/>
        <v>261</v>
      </c>
      <c r="B261">
        <f t="shared" si="126"/>
        <v>0.5109908919933656</v>
      </c>
      <c r="C261">
        <f t="shared" si="121"/>
        <v>0.25847489078115515</v>
      </c>
      <c r="D261">
        <f t="shared" si="122"/>
        <v>0.11809733193211112</v>
      </c>
      <c r="E261">
        <f t="shared" si="127"/>
        <v>0.9972660911649018</v>
      </c>
      <c r="F261">
        <f t="shared" si="128"/>
        <v>0.0027339088350981644</v>
      </c>
      <c r="G261">
        <f t="shared" si="120"/>
        <v>0.043955051078069414</v>
      </c>
      <c r="I261">
        <f t="shared" si="129"/>
        <v>22.75051388801439</v>
      </c>
      <c r="J261">
        <f t="shared" si="130"/>
        <v>0.5731887229148316</v>
      </c>
      <c r="K261">
        <f t="shared" si="131"/>
        <v>76.94340416633301</v>
      </c>
      <c r="L261">
        <f t="shared" si="123"/>
        <v>261</v>
      </c>
      <c r="M261">
        <f t="shared" si="132"/>
        <v>0.012833579993503659</v>
      </c>
      <c r="N261">
        <f t="shared" si="133"/>
        <v>0.5109908919933656</v>
      </c>
      <c r="O261">
        <f t="shared" si="134"/>
        <v>0.25847489078115515</v>
      </c>
      <c r="P261">
        <f t="shared" si="135"/>
        <v>0.9972660911649018</v>
      </c>
      <c r="Q261">
        <f t="shared" si="136"/>
        <v>0.018609565623131995</v>
      </c>
      <c r="R261">
        <f t="shared" si="137"/>
        <v>0.011046962433381775</v>
      </c>
      <c r="S261">
        <f t="shared" si="124"/>
        <v>88.78440963812331</v>
      </c>
      <c r="T261">
        <f t="shared" si="138"/>
        <v>0.01860956562313175</v>
      </c>
      <c r="U261">
        <f t="shared" si="139"/>
        <v>13.742020225791201</v>
      </c>
      <c r="V261">
        <f t="shared" si="140"/>
        <v>0.023149624046289227</v>
      </c>
      <c r="W261">
        <f t="shared" si="141"/>
        <v>0.0021045112769353842</v>
      </c>
      <c r="Y261">
        <f>MIN(Y260+($Q$303-SUM($Q$204:$Q261))*(1/M261-1/M260)*$Y$203/$Q$303,1)</f>
        <v>0.025299763235725907</v>
      </c>
      <c r="Z261">
        <f t="shared" si="142"/>
        <v>76.94340416633301</v>
      </c>
      <c r="AA261">
        <f t="shared" si="143"/>
        <v>1.9466499079589914</v>
      </c>
      <c r="AB261">
        <f t="shared" si="144"/>
        <v>39.445027037146</v>
      </c>
      <c r="AD261">
        <f t="shared" si="145"/>
        <v>2.0682285352740353</v>
      </c>
      <c r="AE261">
        <f t="shared" si="146"/>
        <v>7.083689115204718</v>
      </c>
      <c r="AF261">
        <f t="shared" si="147"/>
        <v>76.94340416633301</v>
      </c>
      <c r="AG261">
        <f t="shared" si="148"/>
        <v>47.170845644552706</v>
      </c>
      <c r="AH261">
        <f t="shared" si="149"/>
        <v>62.05712490544286</v>
      </c>
    </row>
    <row r="262" spans="1:34" ht="12.75">
      <c r="A262" s="5">
        <f t="shared" si="125"/>
        <v>262</v>
      </c>
      <c r="B262">
        <f t="shared" si="126"/>
        <v>0.5154911088506664</v>
      </c>
      <c r="C262">
        <f t="shared" si="121"/>
        <v>0.26495950541928537</v>
      </c>
      <c r="D262">
        <f t="shared" si="122"/>
        <v>0.11254059806002198</v>
      </c>
      <c r="E262">
        <f t="shared" si="127"/>
        <v>0.9974579997877435</v>
      </c>
      <c r="F262">
        <f t="shared" si="128"/>
        <v>0.002542000212256479</v>
      </c>
      <c r="G262">
        <f t="shared" si="120"/>
        <v>0.041358880049239724</v>
      </c>
      <c r="I262">
        <f t="shared" si="129"/>
        <v>24.17860442085115</v>
      </c>
      <c r="J262">
        <f t="shared" si="130"/>
        <v>0.5769531264205354</v>
      </c>
      <c r="K262">
        <f t="shared" si="131"/>
        <v>77.62784116737008</v>
      </c>
      <c r="L262">
        <f t="shared" si="123"/>
        <v>262</v>
      </c>
      <c r="M262">
        <f t="shared" si="132"/>
        <v>0.012075574536608034</v>
      </c>
      <c r="N262">
        <f t="shared" si="133"/>
        <v>0.5154911088506664</v>
      </c>
      <c r="O262">
        <f t="shared" si="134"/>
        <v>0.26495950541928537</v>
      </c>
      <c r="P262">
        <f t="shared" si="135"/>
        <v>0.9974579997877435</v>
      </c>
      <c r="Q262">
        <f t="shared" si="136"/>
        <v>0.01712137722328959</v>
      </c>
      <c r="R262">
        <f t="shared" si="137"/>
        <v>0.010163547866927925</v>
      </c>
      <c r="S262">
        <f t="shared" si="124"/>
        <v>88.79545660055669</v>
      </c>
      <c r="T262">
        <f t="shared" si="138"/>
        <v>0.01712137722328957</v>
      </c>
      <c r="U262">
        <f t="shared" si="139"/>
        <v>13.408277967486216</v>
      </c>
      <c r="V262">
        <f t="shared" si="140"/>
        <v>0.022587406287824595</v>
      </c>
      <c r="W262">
        <f t="shared" si="141"/>
        <v>0.0020534005716204176</v>
      </c>
      <c r="Y262">
        <f>MIN(Y261+($Q$303-SUM($Q$204:$Q262))*(1/M262-1/M261)*$Y$203/$Q$303,1)</f>
        <v>0.026574082152444424</v>
      </c>
      <c r="Z262">
        <f t="shared" si="142"/>
        <v>77.62784116737008</v>
      </c>
      <c r="AA262">
        <f t="shared" si="143"/>
        <v>2.0628886284986</v>
      </c>
      <c r="AB262">
        <f t="shared" si="144"/>
        <v>39.84536489793434</v>
      </c>
      <c r="AD262">
        <f t="shared" si="145"/>
        <v>2.1980549473501045</v>
      </c>
      <c r="AE262">
        <f t="shared" si="146"/>
        <v>7.528344977168001</v>
      </c>
      <c r="AF262">
        <f t="shared" si="147"/>
        <v>77.62784116737008</v>
      </c>
      <c r="AG262">
        <f t="shared" si="148"/>
        <v>48.08287008033383</v>
      </c>
      <c r="AH262">
        <f t="shared" si="149"/>
        <v>62.85535562385195</v>
      </c>
    </row>
    <row r="263" spans="1:34" ht="12.75">
      <c r="A263" s="5">
        <f t="shared" si="125"/>
        <v>263</v>
      </c>
      <c r="B263">
        <f t="shared" si="126"/>
        <v>0.5199913257079672</v>
      </c>
      <c r="C263">
        <f t="shared" si="121"/>
        <v>0.2715244583784578</v>
      </c>
      <c r="D263">
        <f t="shared" si="122"/>
        <v>0.10711776138966989</v>
      </c>
      <c r="E263">
        <f t="shared" si="127"/>
        <v>0.9976385594916872</v>
      </c>
      <c r="F263">
        <f t="shared" si="128"/>
        <v>0.002361440508312773</v>
      </c>
      <c r="G263">
        <f t="shared" si="120"/>
        <v>0.0389097056003258</v>
      </c>
      <c r="I263">
        <f t="shared" si="129"/>
        <v>25.700528558911195</v>
      </c>
      <c r="J263">
        <f t="shared" si="130"/>
        <v>0.5806815949320294</v>
      </c>
      <c r="K263">
        <f t="shared" si="131"/>
        <v>78.30574453309626</v>
      </c>
      <c r="L263">
        <f t="shared" si="123"/>
        <v>263</v>
      </c>
      <c r="M263">
        <f t="shared" si="132"/>
        <v>0.011360487750510215</v>
      </c>
      <c r="N263">
        <f t="shared" si="133"/>
        <v>0.5199913257079672</v>
      </c>
      <c r="O263">
        <f t="shared" si="134"/>
        <v>0.2715244583784578</v>
      </c>
      <c r="P263">
        <f t="shared" si="135"/>
        <v>0.9976385594916872</v>
      </c>
      <c r="Q263">
        <f t="shared" si="136"/>
        <v>0.015764284855690217</v>
      </c>
      <c r="R263">
        <f t="shared" si="137"/>
        <v>0.00935795418961692</v>
      </c>
      <c r="S263">
        <f t="shared" si="124"/>
        <v>88.80562014842361</v>
      </c>
      <c r="T263">
        <f t="shared" si="138"/>
        <v>0.015764284855689932</v>
      </c>
      <c r="U263">
        <f t="shared" si="139"/>
        <v>13.086459394226333</v>
      </c>
      <c r="V263">
        <f t="shared" si="140"/>
        <v>0.02204527501020522</v>
      </c>
      <c r="W263">
        <f t="shared" si="141"/>
        <v>0.0020041159100186567</v>
      </c>
      <c r="Y263">
        <f>MIN(Y262+($Q$303-SUM($Q$204:$Q263))*(1/M263-1/M262)*$Y$203/$Q$303,1)</f>
        <v>0.027930995806422318</v>
      </c>
      <c r="Z263">
        <f t="shared" si="142"/>
        <v>78.30574453309626</v>
      </c>
      <c r="AA263">
        <f t="shared" si="143"/>
        <v>2.187157422172689</v>
      </c>
      <c r="AB263">
        <f t="shared" si="144"/>
        <v>40.246450977634474</v>
      </c>
      <c r="AD263">
        <f t="shared" si="145"/>
        <v>2.3364116871737446</v>
      </c>
      <c r="AE263">
        <f t="shared" si="146"/>
        <v>8.002217237988575</v>
      </c>
      <c r="AF263">
        <f t="shared" si="147"/>
        <v>78.30574453309626</v>
      </c>
      <c r="AG263">
        <f t="shared" si="148"/>
        <v>48.08287008033383</v>
      </c>
      <c r="AH263">
        <f t="shared" si="149"/>
        <v>63.19430730671505</v>
      </c>
    </row>
    <row r="264" spans="1:34" ht="12.75">
      <c r="A264" s="5">
        <f t="shared" si="125"/>
        <v>264</v>
      </c>
      <c r="B264">
        <f t="shared" si="126"/>
        <v>0.5244915425652681</v>
      </c>
      <c r="C264">
        <f t="shared" si="121"/>
        <v>0.2781697496586724</v>
      </c>
      <c r="D264">
        <f t="shared" si="122"/>
        <v>0.10182882192105493</v>
      </c>
      <c r="E264">
        <f t="shared" si="127"/>
        <v>0.997808410402808</v>
      </c>
      <c r="F264">
        <f t="shared" si="128"/>
        <v>0.002191589597192012</v>
      </c>
      <c r="G264">
        <f t="shared" si="120"/>
        <v>0.03659813985326238</v>
      </c>
      <c r="I264">
        <f t="shared" si="129"/>
        <v>27.323793067336986</v>
      </c>
      <c r="J264">
        <f t="shared" si="130"/>
        <v>0.5843740832074711</v>
      </c>
      <c r="K264">
        <f t="shared" si="131"/>
        <v>78.97710603772201</v>
      </c>
      <c r="L264">
        <f t="shared" si="123"/>
        <v>264</v>
      </c>
      <c r="M264">
        <f t="shared" si="132"/>
        <v>0.010685578651383207</v>
      </c>
      <c r="N264">
        <f t="shared" si="133"/>
        <v>0.5244915425652681</v>
      </c>
      <c r="O264">
        <f t="shared" si="134"/>
        <v>0.2781697496586724</v>
      </c>
      <c r="P264">
        <f t="shared" si="135"/>
        <v>0.997808410402808</v>
      </c>
      <c r="Q264">
        <f t="shared" si="136"/>
        <v>0.014525590425112193</v>
      </c>
      <c r="R264">
        <f t="shared" si="137"/>
        <v>0.008622643590855525</v>
      </c>
      <c r="S264">
        <f t="shared" si="124"/>
        <v>88.81497810261322</v>
      </c>
      <c r="T264">
        <f t="shared" si="138"/>
        <v>0.014525590425112719</v>
      </c>
      <c r="U264">
        <f t="shared" si="139"/>
        <v>12.776007320110033</v>
      </c>
      <c r="V264">
        <f t="shared" si="140"/>
        <v>0.021522291585490513</v>
      </c>
      <c r="W264">
        <f t="shared" si="141"/>
        <v>0.0019565719623173194</v>
      </c>
      <c r="Y264">
        <f>MIN(Y263+($Q$303-SUM($Q$204:$Q264))*(1/M264-1/M263)*$Y$203/$Q$303,1)</f>
        <v>0.029377146621126667</v>
      </c>
      <c r="Z264">
        <f t="shared" si="142"/>
        <v>78.97710603772201</v>
      </c>
      <c r="AA264">
        <f t="shared" si="143"/>
        <v>2.3201220237824276</v>
      </c>
      <c r="AB264">
        <f t="shared" si="144"/>
        <v>40.64861403075222</v>
      </c>
      <c r="AD264">
        <f t="shared" si="145"/>
        <v>2.4839811879397256</v>
      </c>
      <c r="AE264">
        <f t="shared" si="146"/>
        <v>8.507643233464297</v>
      </c>
      <c r="AF264">
        <f t="shared" si="147"/>
        <v>78.97710603772201</v>
      </c>
      <c r="AG264">
        <f t="shared" si="148"/>
        <v>48.989547208516676</v>
      </c>
      <c r="AH264">
        <f t="shared" si="149"/>
        <v>63.98332662311934</v>
      </c>
    </row>
    <row r="265" spans="1:34" ht="12.75">
      <c r="A265" s="5">
        <f aca="true" t="shared" si="150" ref="A265:A303">ROW(B265)</f>
        <v>265</v>
      </c>
      <c r="B265">
        <f t="shared" si="126"/>
        <v>0.5289917594225689</v>
      </c>
      <c r="C265">
        <f t="shared" si="121"/>
        <v>0.28489537925992936</v>
      </c>
      <c r="D265">
        <f t="shared" si="122"/>
        <v>0.09667377965417705</v>
      </c>
      <c r="E265">
        <f aca="true" t="shared" si="151" ref="E265:E303">C265/$C$173/(C265/$C$173+D265/$C$174)</f>
        <v>0.9979681519551222</v>
      </c>
      <c r="F265">
        <f aca="true" t="shared" si="152" ref="F265:F303">1-E265</f>
        <v>0.002031848044877771</v>
      </c>
      <c r="G265">
        <f t="shared" si="120"/>
        <v>0.03441547647811801</v>
      </c>
      <c r="I265">
        <f aca="true" t="shared" si="153" ref="I265:I303">1/G265</f>
        <v>29.056694903986532</v>
      </c>
      <c r="J265">
        <f aca="true" t="shared" si="154" ref="J265:J303">B265+(1-E265)/G265</f>
        <v>0.5880305481538438</v>
      </c>
      <c r="K265">
        <f aca="true" t="shared" si="155" ref="K265:K303">100*(J265-$C$23)/(1-$C$16-$C$23)</f>
        <v>79.64191784615342</v>
      </c>
      <c r="L265">
        <f t="shared" si="123"/>
        <v>265</v>
      </c>
      <c r="M265">
        <f aca="true" t="shared" si="156" ref="M265:M301">$I$203/I265</f>
        <v>0.010048305247376594</v>
      </c>
      <c r="N265">
        <f aca="true" t="shared" si="157" ref="N265:N302">B265</f>
        <v>0.5289917594225689</v>
      </c>
      <c r="O265">
        <f aca="true" t="shared" si="158" ref="O265:O302">C265</f>
        <v>0.28489537925992936</v>
      </c>
      <c r="P265">
        <f aca="true" t="shared" si="159" ref="P265:P302">E265</f>
        <v>0.9979681519551222</v>
      </c>
      <c r="Q265">
        <f>$C$173*(M204-M265)*P265/O265</f>
        <v>18.668125456057357</v>
      </c>
      <c r="R265">
        <f aca="true" t="shared" si="160" ref="R265:R302">Q265*100/$Q$303</f>
        <v>11.081724570635933</v>
      </c>
      <c r="S265">
        <f t="shared" si="124"/>
        <v>88.82360074620408</v>
      </c>
      <c r="T265">
        <f>$C$174*(M204-M265)*F265/D265</f>
        <v>18.66812545605813</v>
      </c>
      <c r="U265">
        <f>R265/(M204-M265)</f>
        <v>12.476396490950089</v>
      </c>
      <c r="V265">
        <f aca="true" t="shared" si="161" ref="V265:V302">$C$173/$C$174*P265/O265</f>
        <v>0.02101757117748003</v>
      </c>
      <c r="W265">
        <f aca="true" t="shared" si="162" ref="W265:W301">V265*$C$11/$C$10*$C$13/$C$12</f>
        <v>0.0019106882888618208</v>
      </c>
      <c r="Y265">
        <f>MIN(Y264+($Q$303-SUM($Q$204:$Q265))*(1/M265-1/M264)*$Y$203/$Q$303,1)</f>
        <v>0.029390301576241118</v>
      </c>
      <c r="Z265">
        <f aca="true" t="shared" si="163" ref="Z265:Z301">K265</f>
        <v>79.64191784615342</v>
      </c>
      <c r="AA265">
        <f aca="true" t="shared" si="164" ref="AA265:AA301">Z265*Y265</f>
        <v>2.3406999836086686</v>
      </c>
      <c r="AB265">
        <f aca="true" t="shared" si="165" ref="AB265:AB301">($C$18*Z265+$C$19*AA265)/($C$18+$C$19)</f>
        <v>40.991308914881046</v>
      </c>
      <c r="AD265">
        <f aca="true" t="shared" si="166" ref="AD265:AD302">I265*$AE$200</f>
        <v>2.64151771854423</v>
      </c>
      <c r="AE265">
        <f aca="true" t="shared" si="167" ref="AE265:AE302">AD265/$I$203</f>
        <v>9.047206336892025</v>
      </c>
      <c r="AF265">
        <f aca="true" t="shared" si="168" ref="AF265:AF302">K265</f>
        <v>79.64191784615342</v>
      </c>
      <c r="AG265">
        <f aca="true" t="shared" si="169" ref="AG265:AG302">IF(AE265&lt;1,AE265*$AF$203,VLOOKUP(AD265,I$203:K$302,3,TRUE))</f>
        <v>49.89078521084058</v>
      </c>
      <c r="AH265">
        <f aca="true" t="shared" si="170" ref="AH265:AH302">($C$18*AF265+$C$19*AG265)/($C$18+$C$19)</f>
        <v>64.766351528497</v>
      </c>
    </row>
    <row r="266" spans="1:34" ht="12.75">
      <c r="A266" s="5">
        <f t="shared" si="150"/>
        <v>266</v>
      </c>
      <c r="B266">
        <f t="shared" si="126"/>
        <v>0.5334919762798698</v>
      </c>
      <c r="C266">
        <f t="shared" si="121"/>
        <v>0.2917013471822285</v>
      </c>
      <c r="D266">
        <f t="shared" si="122"/>
        <v>0.09165263458903623</v>
      </c>
      <c r="E266">
        <f t="shared" si="151"/>
        <v>0.9981183458305414</v>
      </c>
      <c r="F266">
        <f t="shared" si="152"/>
        <v>0.0018816541694586242</v>
      </c>
      <c r="G266">
        <f t="shared" si="120"/>
        <v>0.03235363506488364</v>
      </c>
      <c r="I266">
        <f t="shared" si="153"/>
        <v>30.90842800181645</v>
      </c>
      <c r="J266">
        <f t="shared" si="154"/>
        <v>0.5916509487008994</v>
      </c>
      <c r="K266">
        <f t="shared" si="155"/>
        <v>80.30017249107263</v>
      </c>
      <c r="L266">
        <f t="shared" si="123"/>
        <v>266</v>
      </c>
      <c r="M266">
        <f t="shared" si="156"/>
        <v>0.009446308296817614</v>
      </c>
      <c r="N266">
        <f t="shared" si="157"/>
        <v>0.5334919762798698</v>
      </c>
      <c r="O266">
        <f t="shared" si="158"/>
        <v>0.2917013471822285</v>
      </c>
      <c r="P266">
        <f t="shared" si="159"/>
        <v>0.9981183458305414</v>
      </c>
      <c r="Q266">
        <f aca="true" t="shared" si="171" ref="Q266:Q302">$C$173*(M265-M266)*P266/O266</f>
        <v>0.01235916541951916</v>
      </c>
      <c r="R266">
        <f t="shared" si="160"/>
        <v>0.0073366159566706215</v>
      </c>
      <c r="S266">
        <f t="shared" si="124"/>
        <v>99.90532531684</v>
      </c>
      <c r="T266">
        <f aca="true" t="shared" si="172" ref="T266:T302">$C$174*(M265-M266)*F266/D266</f>
        <v>0.012359165419519577</v>
      </c>
      <c r="U266">
        <f aca="true" t="shared" si="173" ref="U266:U302">R266/(M265-M266)</f>
        <v>12.18713142958327</v>
      </c>
      <c r="V266">
        <f t="shared" si="161"/>
        <v>0.020530279111950916</v>
      </c>
      <c r="W266">
        <f t="shared" si="162"/>
        <v>0.0018663890101773561</v>
      </c>
      <c r="Y266">
        <f>MIN(Y265+($Q$303-SUM($Q$204:$Q266))*(1/M266-1/M265)*$Y$203/$Q$303,1)</f>
        <v>0.02940327574777273</v>
      </c>
      <c r="Z266">
        <f t="shared" si="163"/>
        <v>80.30017249107263</v>
      </c>
      <c r="AA266">
        <f t="shared" si="164"/>
        <v>2.3610881143487226</v>
      </c>
      <c r="AB266">
        <f t="shared" si="165"/>
        <v>41.330630302710674</v>
      </c>
      <c r="AD266">
        <f t="shared" si="166"/>
        <v>2.8098570910742224</v>
      </c>
      <c r="AE266">
        <f t="shared" si="167"/>
        <v>9.623769207248662</v>
      </c>
      <c r="AF266">
        <f t="shared" si="168"/>
        <v>80.30017249107263</v>
      </c>
      <c r="AG266">
        <f t="shared" si="169"/>
        <v>50.78650004756195</v>
      </c>
      <c r="AH266">
        <f t="shared" si="170"/>
        <v>65.5433362693173</v>
      </c>
    </row>
    <row r="267" spans="1:34" ht="12.75">
      <c r="A267" s="5">
        <f t="shared" si="150"/>
        <v>267</v>
      </c>
      <c r="B267">
        <f t="shared" si="126"/>
        <v>0.5379921931371706</v>
      </c>
      <c r="C267">
        <f t="shared" si="121"/>
        <v>0.2985876534255699</v>
      </c>
      <c r="D267">
        <f t="shared" si="122"/>
        <v>0.08676538672563253</v>
      </c>
      <c r="E267">
        <f t="shared" si="151"/>
        <v>0.9982595186600238</v>
      </c>
      <c r="F267">
        <f t="shared" si="152"/>
        <v>0.0017404813399761743</v>
      </c>
      <c r="G267">
        <f t="shared" si="120"/>
        <v>0.030405110533846813</v>
      </c>
      <c r="I267">
        <f t="shared" si="153"/>
        <v>32.889207848358424</v>
      </c>
      <c r="J267">
        <f t="shared" si="154"/>
        <v>0.5952352456838363</v>
      </c>
      <c r="K267">
        <f t="shared" si="155"/>
        <v>80.95186285160662</v>
      </c>
      <c r="L267">
        <f t="shared" si="123"/>
        <v>267</v>
      </c>
      <c r="M267">
        <f t="shared" si="156"/>
        <v>0.008877396537530821</v>
      </c>
      <c r="N267">
        <f t="shared" si="157"/>
        <v>0.5379921931371706</v>
      </c>
      <c r="O267">
        <f t="shared" si="158"/>
        <v>0.2985876534255699</v>
      </c>
      <c r="P267">
        <f t="shared" si="159"/>
        <v>0.9982595186600238</v>
      </c>
      <c r="Q267">
        <f t="shared" si="171"/>
        <v>0.011412157987180059</v>
      </c>
      <c r="R267">
        <f t="shared" si="160"/>
        <v>0.006774455842832204</v>
      </c>
      <c r="S267">
        <f t="shared" si="124"/>
        <v>99.91266193279668</v>
      </c>
      <c r="T267">
        <f t="shared" si="172"/>
        <v>0.011412157987179905</v>
      </c>
      <c r="U267">
        <f t="shared" si="173"/>
        <v>11.907744447618533</v>
      </c>
      <c r="V267">
        <f t="shared" si="161"/>
        <v>0.020059627527275446</v>
      </c>
      <c r="W267">
        <f t="shared" si="162"/>
        <v>0.001823602502479586</v>
      </c>
      <c r="Y267">
        <f>MIN(Y266+($Q$303-SUM($Q$204:$Q267))*(1/M267-1/M266)*$Y$203/$Q$303,1)</f>
        <v>0.029416084510996407</v>
      </c>
      <c r="Z267">
        <f t="shared" si="163"/>
        <v>80.95186285160662</v>
      </c>
      <c r="AA267">
        <f t="shared" si="164"/>
        <v>2.381286838965451</v>
      </c>
      <c r="AB267">
        <f t="shared" si="165"/>
        <v>41.666574845286036</v>
      </c>
      <c r="AD267">
        <f t="shared" si="166"/>
        <v>2.989927986214402</v>
      </c>
      <c r="AE267">
        <f t="shared" si="167"/>
        <v>10.240512578744912</v>
      </c>
      <c r="AF267">
        <f t="shared" si="168"/>
        <v>80.95186285160662</v>
      </c>
      <c r="AG267">
        <f t="shared" si="169"/>
        <v>51.676614650827105</v>
      </c>
      <c r="AH267">
        <f t="shared" si="170"/>
        <v>66.31423875121686</v>
      </c>
    </row>
    <row r="268" spans="1:34" ht="12.75">
      <c r="A268" s="5">
        <f t="shared" si="150"/>
        <v>268</v>
      </c>
      <c r="B268">
        <f t="shared" si="126"/>
        <v>0.5424924099944715</v>
      </c>
      <c r="C268">
        <f t="shared" si="121"/>
        <v>0.30555429798995365</v>
      </c>
      <c r="D268">
        <f t="shared" si="122"/>
        <v>0.08201203606396588</v>
      </c>
      <c r="E268">
        <f t="shared" si="151"/>
        <v>0.9983921645074502</v>
      </c>
      <c r="F268">
        <f t="shared" si="152"/>
        <v>0.0016078354925498362</v>
      </c>
      <c r="G268">
        <f t="shared" si="120"/>
        <v>0.028562927084097602</v>
      </c>
      <c r="I268">
        <f t="shared" si="153"/>
        <v>35.01041742170569</v>
      </c>
      <c r="J268">
        <f t="shared" si="154"/>
        <v>0.598783401734075</v>
      </c>
      <c r="K268">
        <f t="shared" si="155"/>
        <v>81.59698213346819</v>
      </c>
      <c r="L268">
        <f aca="true" t="shared" si="174" ref="L268:L303">ROW(B268)</f>
        <v>268</v>
      </c>
      <c r="M268">
        <f t="shared" si="156"/>
        <v>0.008339533241158482</v>
      </c>
      <c r="N268">
        <f t="shared" si="157"/>
        <v>0.5424924099944715</v>
      </c>
      <c r="O268">
        <f t="shared" si="158"/>
        <v>0.30555429798995365</v>
      </c>
      <c r="P268">
        <f t="shared" si="159"/>
        <v>0.9983921645074502</v>
      </c>
      <c r="Q268">
        <f t="shared" si="171"/>
        <v>0.010544741230089614</v>
      </c>
      <c r="R268">
        <f t="shared" si="160"/>
        <v>0.006259542140722306</v>
      </c>
      <c r="S268">
        <f aca="true" t="shared" si="175" ref="S268:S300">S269-R268</f>
        <v>99.91943638863951</v>
      </c>
      <c r="T268">
        <f t="shared" si="172"/>
        <v>0.010544741230089633</v>
      </c>
      <c r="U268">
        <f t="shared" si="173"/>
        <v>11.637793809208162</v>
      </c>
      <c r="V268">
        <f t="shared" si="161"/>
        <v>0.01960487228113433</v>
      </c>
      <c r="W268">
        <f t="shared" si="162"/>
        <v>0.001782261116466757</v>
      </c>
      <c r="Y268">
        <f>MIN(Y267+($Q$303-SUM($Q$204:$Q268))*(1/M268-1/M267)*$Y$203/$Q$303,1)</f>
        <v>0.029428743023224853</v>
      </c>
      <c r="Z268">
        <f t="shared" si="163"/>
        <v>81.59698213346819</v>
      </c>
      <c r="AA268">
        <f t="shared" si="164"/>
        <v>2.401296618676505</v>
      </c>
      <c r="AB268">
        <f t="shared" si="165"/>
        <v>41.99913937607235</v>
      </c>
      <c r="AD268">
        <f t="shared" si="166"/>
        <v>3.1827652201550625</v>
      </c>
      <c r="AE268">
        <f t="shared" si="167"/>
        <v>10.900980700025643</v>
      </c>
      <c r="AF268">
        <f t="shared" si="168"/>
        <v>81.59698213346819</v>
      </c>
      <c r="AG268">
        <f t="shared" si="169"/>
        <v>52.56105821638257</v>
      </c>
      <c r="AH268">
        <f t="shared" si="170"/>
        <v>67.07902017492538</v>
      </c>
    </row>
    <row r="269" spans="1:34" ht="12.75">
      <c r="A269" s="5">
        <f t="shared" si="150"/>
        <v>269</v>
      </c>
      <c r="B269">
        <f aca="true" t="shared" si="176" ref="B269:B303">B268+(1-$C$16-$B$203)/100</f>
        <v>0.5469926268517723</v>
      </c>
      <c r="C269">
        <f t="shared" si="121"/>
        <v>0.3126012808753796</v>
      </c>
      <c r="D269">
        <f t="shared" si="122"/>
        <v>0.07739258260403636</v>
      </c>
      <c r="E269">
        <f t="shared" si="151"/>
        <v>0.9985167471556222</v>
      </c>
      <c r="F269">
        <f t="shared" si="152"/>
        <v>0.0014832528443777804</v>
      </c>
      <c r="G269">
        <f t="shared" si="120"/>
        <v>0.02682059623365883</v>
      </c>
      <c r="I269">
        <f t="shared" si="153"/>
        <v>37.28477887993549</v>
      </c>
      <c r="J269">
        <f t="shared" si="154"/>
        <v>0.6022953811774332</v>
      </c>
      <c r="K269">
        <f t="shared" si="155"/>
        <v>82.2355238504424</v>
      </c>
      <c r="L269">
        <f t="shared" si="174"/>
        <v>269</v>
      </c>
      <c r="M269">
        <f t="shared" si="156"/>
        <v>0.007830823962114746</v>
      </c>
      <c r="N269">
        <f t="shared" si="157"/>
        <v>0.5469926268517723</v>
      </c>
      <c r="O269">
        <f t="shared" si="158"/>
        <v>0.3126012808753796</v>
      </c>
      <c r="P269">
        <f t="shared" si="159"/>
        <v>0.9985167471556222</v>
      </c>
      <c r="Q269">
        <f t="shared" si="171"/>
        <v>0.009749571079226612</v>
      </c>
      <c r="R269">
        <f t="shared" si="160"/>
        <v>0.00578751528299645</v>
      </c>
      <c r="S269">
        <f t="shared" si="175"/>
        <v>99.92569593078024</v>
      </c>
      <c r="T269">
        <f t="shared" si="172"/>
        <v>0.009749571079226886</v>
      </c>
      <c r="U269">
        <f t="shared" si="173"/>
        <v>11.37686203380394</v>
      </c>
      <c r="V269">
        <f t="shared" si="161"/>
        <v>0.01916531009136243</v>
      </c>
      <c r="W269">
        <f t="shared" si="162"/>
        <v>0.0017423009173965843</v>
      </c>
      <c r="Y269">
        <f>MIN(Y268+($Q$303-SUM($Q$204:$Q269))*(1/M269-1/M268)*$Y$203/$Q$303,1)</f>
        <v>0.029441266298287416</v>
      </c>
      <c r="Z269">
        <f t="shared" si="163"/>
        <v>82.2355238504424</v>
      </c>
      <c r="AA269">
        <f t="shared" si="164"/>
        <v>2.421117956860041</v>
      </c>
      <c r="AB269">
        <f t="shared" si="165"/>
        <v>42.328320903651225</v>
      </c>
      <c r="AD269">
        <f t="shared" si="166"/>
        <v>3.3895253527214075</v>
      </c>
      <c r="AE269">
        <f t="shared" si="167"/>
        <v>11.609134792060953</v>
      </c>
      <c r="AF269">
        <f t="shared" si="168"/>
        <v>82.2355238504424</v>
      </c>
      <c r="AG269">
        <f t="shared" si="169"/>
        <v>53.439765579912724</v>
      </c>
      <c r="AH269">
        <f t="shared" si="170"/>
        <v>67.83764471517756</v>
      </c>
    </row>
    <row r="270" spans="1:34" ht="12.75">
      <c r="A270" s="5">
        <f t="shared" si="150"/>
        <v>270</v>
      </c>
      <c r="B270">
        <f t="shared" si="176"/>
        <v>0.5514928437090731</v>
      </c>
      <c r="C270">
        <f t="shared" si="121"/>
        <v>0.3197286020818478</v>
      </c>
      <c r="D270">
        <f t="shared" si="122"/>
        <v>0.07290702634584392</v>
      </c>
      <c r="E270">
        <f t="shared" si="151"/>
        <v>0.9986337022118833</v>
      </c>
      <c r="F270">
        <f t="shared" si="152"/>
        <v>0.0013662977881166993</v>
      </c>
      <c r="G270">
        <f t="shared" si="120"/>
        <v>0.025172078552424246</v>
      </c>
      <c r="I270">
        <f t="shared" si="153"/>
        <v>39.726556466815616</v>
      </c>
      <c r="J270">
        <f t="shared" si="154"/>
        <v>0.6057711499391765</v>
      </c>
      <c r="K270">
        <f t="shared" si="155"/>
        <v>82.867481807123</v>
      </c>
      <c r="L270">
        <f t="shared" si="174"/>
        <v>270</v>
      </c>
      <c r="M270">
        <f t="shared" si="156"/>
        <v>0.007349505364730956</v>
      </c>
      <c r="N270">
        <f t="shared" si="157"/>
        <v>0.5514928437090731</v>
      </c>
      <c r="O270">
        <f t="shared" si="158"/>
        <v>0.3197286020818478</v>
      </c>
      <c r="P270">
        <f t="shared" si="159"/>
        <v>0.9986337022118833</v>
      </c>
      <c r="Q270">
        <f t="shared" si="171"/>
        <v>0.009020043306462033</v>
      </c>
      <c r="R270">
        <f t="shared" si="160"/>
        <v>0.005354454884755804</v>
      </c>
      <c r="S270">
        <f t="shared" si="175"/>
        <v>99.93148344606323</v>
      </c>
      <c r="T270">
        <f t="shared" si="172"/>
        <v>0.009020043306462371</v>
      </c>
      <c r="U270">
        <f t="shared" si="173"/>
        <v>11.124554326094957</v>
      </c>
      <c r="V270">
        <f t="shared" si="161"/>
        <v>0.018740275891042896</v>
      </c>
      <c r="W270">
        <f t="shared" si="162"/>
        <v>0.0017036614446402632</v>
      </c>
      <c r="Y270">
        <f>MIN(Y269+($Q$303-SUM($Q$204:$Q270))*(1/M270-1/M269)*$Y$203/$Q$303,1)</f>
        <v>0.029453669283908204</v>
      </c>
      <c r="Z270">
        <f t="shared" si="163"/>
        <v>82.867481807123</v>
      </c>
      <c r="AA270">
        <f t="shared" si="164"/>
        <v>2.4407514035372806</v>
      </c>
      <c r="AB270">
        <f t="shared" si="165"/>
        <v>42.65411660533014</v>
      </c>
      <c r="AD270">
        <f t="shared" si="166"/>
        <v>3.6115051333468737</v>
      </c>
      <c r="AE270">
        <f t="shared" si="167"/>
        <v>12.369416225661714</v>
      </c>
      <c r="AF270">
        <f t="shared" si="168"/>
        <v>82.867481807123</v>
      </c>
      <c r="AG270">
        <f t="shared" si="169"/>
        <v>53.439765579912724</v>
      </c>
      <c r="AH270">
        <f t="shared" si="170"/>
        <v>68.15362369351786</v>
      </c>
    </row>
    <row r="271" spans="1:34" ht="12.75">
      <c r="A271" s="5">
        <f t="shared" si="150"/>
        <v>271</v>
      </c>
      <c r="B271">
        <f t="shared" si="176"/>
        <v>0.555993060566374</v>
      </c>
      <c r="C271">
        <f t="shared" si="121"/>
        <v>0.3269362616093582</v>
      </c>
      <c r="D271">
        <f t="shared" si="122"/>
        <v>0.06855536728938855</v>
      </c>
      <c r="E271">
        <f t="shared" si="151"/>
        <v>0.9987434390491619</v>
      </c>
      <c r="F271">
        <f t="shared" si="152"/>
        <v>0.0012565609508381481</v>
      </c>
      <c r="G271">
        <f t="shared" si="120"/>
        <v>0.0236117487312992</v>
      </c>
      <c r="I271">
        <f t="shared" si="153"/>
        <v>42.351797462354945</v>
      </c>
      <c r="J271">
        <f t="shared" si="154"/>
        <v>0.6092106754553754</v>
      </c>
      <c r="K271">
        <f t="shared" si="155"/>
        <v>83.49285008279554</v>
      </c>
      <c r="L271">
        <f t="shared" si="174"/>
        <v>271</v>
      </c>
      <c r="M271">
        <f t="shared" si="156"/>
        <v>0.006893935024473782</v>
      </c>
      <c r="N271">
        <f t="shared" si="157"/>
        <v>0.555993060566374</v>
      </c>
      <c r="O271">
        <f t="shared" si="158"/>
        <v>0.3269362616093582</v>
      </c>
      <c r="P271">
        <f t="shared" si="159"/>
        <v>0.9987434390491619</v>
      </c>
      <c r="Q271">
        <f t="shared" si="171"/>
        <v>0.008350212719460962</v>
      </c>
      <c r="R271">
        <f t="shared" si="160"/>
        <v>0.0049568317762328905</v>
      </c>
      <c r="S271">
        <f t="shared" si="175"/>
        <v>99.93683790094798</v>
      </c>
      <c r="T271">
        <f t="shared" si="172"/>
        <v>0.008350212719461585</v>
      </c>
      <c r="U271">
        <f t="shared" si="173"/>
        <v>10.88049712243056</v>
      </c>
      <c r="V271">
        <f t="shared" si="161"/>
        <v>0.01832914037983067</v>
      </c>
      <c r="W271">
        <f t="shared" si="162"/>
        <v>0.0016662854890755155</v>
      </c>
      <c r="Y271">
        <f>MIN(Y270+($Q$303-SUM($Q$204:$Q271))*(1/M271-1/M270)*$Y$203/$Q$303,1)</f>
        <v>0.02946596694313468</v>
      </c>
      <c r="Z271">
        <f t="shared" si="163"/>
        <v>83.49285008279554</v>
      </c>
      <c r="AA271">
        <f t="shared" si="164"/>
        <v>2.460197560527753</v>
      </c>
      <c r="AB271">
        <f t="shared" si="165"/>
        <v>42.976523821661644</v>
      </c>
      <c r="AD271">
        <f t="shared" si="166"/>
        <v>3.850163405668631</v>
      </c>
      <c r="AE271">
        <f t="shared" si="167"/>
        <v>13.186821544786758</v>
      </c>
      <c r="AF271">
        <f t="shared" si="168"/>
        <v>83.49285008279554</v>
      </c>
      <c r="AG271">
        <f t="shared" si="169"/>
        <v>54.31267666644086</v>
      </c>
      <c r="AH271">
        <f t="shared" si="170"/>
        <v>68.9027633746182</v>
      </c>
    </row>
    <row r="272" spans="1:34" ht="12.75">
      <c r="A272" s="5">
        <f t="shared" si="150"/>
        <v>272</v>
      </c>
      <c r="B272">
        <f t="shared" si="176"/>
        <v>0.5604932774236748</v>
      </c>
      <c r="C272">
        <f t="shared" si="121"/>
        <v>0.33422425945791084</v>
      </c>
      <c r="D272">
        <f t="shared" si="122"/>
        <v>0.06433760543467029</v>
      </c>
      <c r="E272">
        <f t="shared" si="151"/>
        <v>0.9988463425967208</v>
      </c>
      <c r="F272">
        <f t="shared" si="152"/>
        <v>0.001153657403279218</v>
      </c>
      <c r="G272">
        <f t="shared" si="120"/>
        <v>0.02213436366834039</v>
      </c>
      <c r="I272">
        <f t="shared" si="153"/>
        <v>45.178619768967536</v>
      </c>
      <c r="J272">
        <f t="shared" si="154"/>
        <v>0.6126139265900811</v>
      </c>
      <c r="K272">
        <f t="shared" si="155"/>
        <v>84.11162301637837</v>
      </c>
      <c r="L272">
        <f t="shared" si="174"/>
        <v>272</v>
      </c>
      <c r="M272">
        <f t="shared" si="156"/>
        <v>0.006462582110038219</v>
      </c>
      <c r="N272">
        <f t="shared" si="157"/>
        <v>0.5604932774236748</v>
      </c>
      <c r="O272">
        <f t="shared" si="158"/>
        <v>0.33422425945791084</v>
      </c>
      <c r="P272">
        <f t="shared" si="159"/>
        <v>0.9988463425967208</v>
      </c>
      <c r="Q272">
        <f t="shared" si="171"/>
        <v>0.007734721859829386</v>
      </c>
      <c r="R272">
        <f t="shared" si="160"/>
        <v>0.004591465676769063</v>
      </c>
      <c r="S272">
        <f t="shared" si="175"/>
        <v>99.9417947327242</v>
      </c>
      <c r="T272">
        <f t="shared" si="172"/>
        <v>0.007734721859829888</v>
      </c>
      <c r="U272">
        <f t="shared" si="173"/>
        <v>10.644336744025756</v>
      </c>
      <c r="V272">
        <f t="shared" si="161"/>
        <v>0.01793130775516024</v>
      </c>
      <c r="W272">
        <f t="shared" si="162"/>
        <v>0.0016301188868327492</v>
      </c>
      <c r="Y272">
        <f>MIN(Y271+($Q$303-SUM($Q$204:$Q272))*(1/M272-1/M271)*$Y$203/$Q$303,1)</f>
        <v>0.0294781743411448</v>
      </c>
      <c r="Z272">
        <f t="shared" si="163"/>
        <v>84.11162301637837</v>
      </c>
      <c r="AA272">
        <f t="shared" si="164"/>
        <v>2.4794570873934494</v>
      </c>
      <c r="AB272">
        <f t="shared" si="165"/>
        <v>43.295540051885915</v>
      </c>
      <c r="AD272">
        <f t="shared" si="166"/>
        <v>4.107147251724321</v>
      </c>
      <c r="AE272">
        <f t="shared" si="167"/>
        <v>14.066992010497376</v>
      </c>
      <c r="AF272">
        <f t="shared" si="168"/>
        <v>84.11162301637837</v>
      </c>
      <c r="AG272">
        <f t="shared" si="169"/>
        <v>55.17973600299693</v>
      </c>
      <c r="AH272">
        <f t="shared" si="170"/>
        <v>69.64567950968765</v>
      </c>
    </row>
    <row r="273" spans="1:34" ht="12.75">
      <c r="A273" s="5">
        <f t="shared" si="150"/>
        <v>273</v>
      </c>
      <c r="B273">
        <f t="shared" si="176"/>
        <v>0.5649934942809757</v>
      </c>
      <c r="C273">
        <f t="shared" si="121"/>
        <v>0.3415925956275059</v>
      </c>
      <c r="D273">
        <f t="shared" si="122"/>
        <v>0.06025374078168911</v>
      </c>
      <c r="E273">
        <f t="shared" si="151"/>
        <v>0.9989427749935335</v>
      </c>
      <c r="F273">
        <f t="shared" si="152"/>
        <v>0.0010572250064665445</v>
      </c>
      <c r="G273">
        <f t="shared" si="120"/>
        <v>0.02073503328587075</v>
      </c>
      <c r="I273">
        <f t="shared" si="153"/>
        <v>48.227557014891275</v>
      </c>
      <c r="J273">
        <f t="shared" si="154"/>
        <v>0.6159808735579098</v>
      </c>
      <c r="K273">
        <f t="shared" si="155"/>
        <v>84.72379519234724</v>
      </c>
      <c r="L273">
        <f t="shared" si="174"/>
        <v>273</v>
      </c>
      <c r="M273">
        <f t="shared" si="156"/>
        <v>0.006054018862804859</v>
      </c>
      <c r="N273">
        <f t="shared" si="157"/>
        <v>0.5649934942809757</v>
      </c>
      <c r="O273">
        <f t="shared" si="158"/>
        <v>0.3415925956275059</v>
      </c>
      <c r="P273">
        <f t="shared" si="159"/>
        <v>0.9989427749935335</v>
      </c>
      <c r="Q273">
        <f t="shared" si="171"/>
        <v>0.007168738008537749</v>
      </c>
      <c r="R273">
        <f t="shared" si="160"/>
        <v>0.004255487800136219</v>
      </c>
      <c r="S273">
        <f t="shared" si="175"/>
        <v>99.94638619840097</v>
      </c>
      <c r="T273">
        <f t="shared" si="172"/>
        <v>0.0071687380085378345</v>
      </c>
      <c r="U273">
        <f t="shared" si="173"/>
        <v>10.415738148139418</v>
      </c>
      <c r="V273">
        <f t="shared" si="161"/>
        <v>0.01754621360849713</v>
      </c>
      <c r="W273">
        <f t="shared" si="162"/>
        <v>0.0015951103280451937</v>
      </c>
      <c r="Y273">
        <f>MIN(Y272+($Q$303-SUM($Q$204:$Q273))*(1/M273-1/M272)*$Y$203/$Q$303,1)</f>
        <v>0.029490306738986446</v>
      </c>
      <c r="Z273">
        <f t="shared" si="163"/>
        <v>84.72379519234724</v>
      </c>
      <c r="AA273">
        <f t="shared" si="164"/>
        <v>2.4985307083133854</v>
      </c>
      <c r="AB273">
        <f t="shared" si="165"/>
        <v>43.61116295033031</v>
      </c>
      <c r="AD273">
        <f t="shared" si="166"/>
        <v>4.384323364990116</v>
      </c>
      <c r="AE273">
        <f t="shared" si="167"/>
        <v>15.016321053709476</v>
      </c>
      <c r="AF273">
        <f t="shared" si="168"/>
        <v>84.72379519234724</v>
      </c>
      <c r="AG273">
        <f t="shared" si="169"/>
        <v>56.04089228623056</v>
      </c>
      <c r="AH273">
        <f t="shared" si="170"/>
        <v>70.3823437392889</v>
      </c>
    </row>
    <row r="274" spans="1:34" ht="12.75">
      <c r="A274" s="5">
        <f t="shared" si="150"/>
        <v>274</v>
      </c>
      <c r="B274">
        <f t="shared" si="176"/>
        <v>0.5694937111382765</v>
      </c>
      <c r="C274">
        <f t="shared" si="121"/>
        <v>0.3490412701181431</v>
      </c>
      <c r="D274">
        <f t="shared" si="122"/>
        <v>0.05630377333044501</v>
      </c>
      <c r="E274">
        <f t="shared" si="151"/>
        <v>0.9990330771159895</v>
      </c>
      <c r="F274">
        <f t="shared" si="152"/>
        <v>0.0009669228840104571</v>
      </c>
      <c r="G274">
        <f t="shared" si="120"/>
        <v>0.019409193822010194</v>
      </c>
      <c r="I274">
        <f t="shared" si="153"/>
        <v>51.52197505833505</v>
      </c>
      <c r="J274">
        <f t="shared" si="154"/>
        <v>0.6193114878515967</v>
      </c>
      <c r="K274">
        <f t="shared" si="155"/>
        <v>85.32936142756304</v>
      </c>
      <c r="L274">
        <f t="shared" si="174"/>
        <v>274</v>
      </c>
      <c r="M274">
        <f t="shared" si="156"/>
        <v>0.005666912798753715</v>
      </c>
      <c r="N274">
        <f t="shared" si="157"/>
        <v>0.5694937111382765</v>
      </c>
      <c r="O274">
        <f t="shared" si="158"/>
        <v>0.3490412701181431</v>
      </c>
      <c r="P274">
        <f t="shared" si="159"/>
        <v>0.9990330771159895</v>
      </c>
      <c r="Q274">
        <f t="shared" si="171"/>
        <v>0.0066478974628136145</v>
      </c>
      <c r="R274">
        <f t="shared" si="160"/>
        <v>0.0039463077763292895</v>
      </c>
      <c r="S274">
        <f t="shared" si="175"/>
        <v>99.95064168620111</v>
      </c>
      <c r="T274">
        <f t="shared" si="172"/>
        <v>0.006647897462813102</v>
      </c>
      <c r="U274">
        <f t="shared" si="173"/>
        <v>10.194383769219133</v>
      </c>
      <c r="V274">
        <f t="shared" si="161"/>
        <v>0.01717332297314592</v>
      </c>
      <c r="W274">
        <f t="shared" si="162"/>
        <v>0.0015612111793769019</v>
      </c>
      <c r="Y274">
        <f>MIN(Y273+($Q$303-SUM($Q$204:$Q274))*(1/M274-1/M273)*$Y$203/$Q$303,1)</f>
        <v>0.029502379696090916</v>
      </c>
      <c r="Z274">
        <f t="shared" si="163"/>
        <v>85.32936142756304</v>
      </c>
      <c r="AA274">
        <f t="shared" si="164"/>
        <v>2.5174192200609395</v>
      </c>
      <c r="AB274">
        <f t="shared" si="165"/>
        <v>43.923390323811994</v>
      </c>
      <c r="AD274">
        <f t="shared" si="166"/>
        <v>4.683815914394095</v>
      </c>
      <c r="AE274">
        <f t="shared" si="167"/>
        <v>16.042083959556233</v>
      </c>
      <c r="AF274">
        <f t="shared" si="168"/>
        <v>85.32936142756304</v>
      </c>
      <c r="AG274">
        <f t="shared" si="169"/>
        <v>56.896097997876325</v>
      </c>
      <c r="AH274">
        <f t="shared" si="170"/>
        <v>71.11272971271968</v>
      </c>
    </row>
    <row r="275" spans="1:34" ht="12.75">
      <c r="A275" s="5">
        <f t="shared" si="150"/>
        <v>275</v>
      </c>
      <c r="B275">
        <f t="shared" si="176"/>
        <v>0.5739939279955774</v>
      </c>
      <c r="C275">
        <f t="shared" si="121"/>
        <v>0.3565702829298225</v>
      </c>
      <c r="D275">
        <f t="shared" si="122"/>
        <v>0.052487703080938024</v>
      </c>
      <c r="E275">
        <f t="shared" si="151"/>
        <v>0.9991175699905379</v>
      </c>
      <c r="F275">
        <f t="shared" si="152"/>
        <v>0.0008824300094620874</v>
      </c>
      <c r="G275">
        <f t="shared" si="120"/>
        <v>0.018152583366258978</v>
      </c>
      <c r="I275">
        <f t="shared" si="153"/>
        <v>55.0885777425347</v>
      </c>
      <c r="J275">
        <f t="shared" si="154"/>
        <v>0.6226057421741752</v>
      </c>
      <c r="K275">
        <f t="shared" si="155"/>
        <v>85.92831675894094</v>
      </c>
      <c r="L275">
        <f t="shared" si="174"/>
        <v>275</v>
      </c>
      <c r="M275">
        <f t="shared" si="156"/>
        <v>0.005300019565575276</v>
      </c>
      <c r="N275">
        <f t="shared" si="157"/>
        <v>0.5739939279955774</v>
      </c>
      <c r="O275">
        <f t="shared" si="158"/>
        <v>0.3565702829298225</v>
      </c>
      <c r="P275">
        <f t="shared" si="159"/>
        <v>0.9991175699905379</v>
      </c>
      <c r="Q275">
        <f t="shared" si="171"/>
        <v>0.00616825618613919</v>
      </c>
      <c r="R275">
        <f t="shared" si="160"/>
        <v>0.00366158435654482</v>
      </c>
      <c r="S275">
        <f t="shared" si="175"/>
        <v>99.95458799397744</v>
      </c>
      <c r="T275">
        <f t="shared" si="172"/>
        <v>0.006168256186139044</v>
      </c>
      <c r="U275">
        <f t="shared" si="173"/>
        <v>9.979972442729705</v>
      </c>
      <c r="V275">
        <f t="shared" si="161"/>
        <v>0.016812128511346135</v>
      </c>
      <c r="W275">
        <f t="shared" si="162"/>
        <v>0.0015283753192132851</v>
      </c>
      <c r="Y275">
        <f>MIN(Y274+($Q$303-SUM($Q$204:$Q275))*(1/M275-1/M274)*$Y$203/$Q$303,1)</f>
        <v>0.029514409183769155</v>
      </c>
      <c r="Z275">
        <f t="shared" si="163"/>
        <v>85.92831675894094</v>
      </c>
      <c r="AA275">
        <f t="shared" si="164"/>
        <v>2.5361235012959114</v>
      </c>
      <c r="AB275">
        <f t="shared" si="165"/>
        <v>44.23222013011842</v>
      </c>
      <c r="AD275">
        <f t="shared" si="166"/>
        <v>5.008052522048609</v>
      </c>
      <c r="AE275">
        <f t="shared" si="167"/>
        <v>17.152595341263314</v>
      </c>
      <c r="AF275">
        <f t="shared" si="168"/>
        <v>85.92831675894094</v>
      </c>
      <c r="AG275">
        <f t="shared" si="169"/>
        <v>57.745309062002235</v>
      </c>
      <c r="AH275">
        <f t="shared" si="170"/>
        <v>71.8368129104716</v>
      </c>
    </row>
    <row r="276" spans="1:34" ht="12.75">
      <c r="A276" s="5">
        <f t="shared" si="150"/>
        <v>276</v>
      </c>
      <c r="B276">
        <f t="shared" si="176"/>
        <v>0.5784941448528782</v>
      </c>
      <c r="C276">
        <f t="shared" si="121"/>
        <v>0.3641796340625442</v>
      </c>
      <c r="D276">
        <f t="shared" si="122"/>
        <v>0.04880553003316811</v>
      </c>
      <c r="E276">
        <f t="shared" si="151"/>
        <v>0.999196556100892</v>
      </c>
      <c r="F276">
        <f t="shared" si="152"/>
        <v>0.000803443899108025</v>
      </c>
      <c r="G276">
        <f t="shared" si="120"/>
        <v>0.016961219432084007</v>
      </c>
      <c r="I276">
        <f t="shared" si="153"/>
        <v>58.95802504084054</v>
      </c>
      <c r="J276">
        <f t="shared" si="154"/>
        <v>0.6258636103753997</v>
      </c>
      <c r="K276">
        <f t="shared" si="155"/>
        <v>86.52065643189087</v>
      </c>
      <c r="L276">
        <f t="shared" si="174"/>
        <v>276</v>
      </c>
      <c r="M276">
        <f t="shared" si="156"/>
        <v>0.004952176394526429</v>
      </c>
      <c r="N276">
        <f t="shared" si="157"/>
        <v>0.5784941448528782</v>
      </c>
      <c r="O276">
        <f t="shared" si="158"/>
        <v>0.3641796340625442</v>
      </c>
      <c r="P276">
        <f t="shared" si="159"/>
        <v>0.999196556100892</v>
      </c>
      <c r="Q276">
        <f t="shared" si="171"/>
        <v>0.005726246051126482</v>
      </c>
      <c r="R276">
        <f t="shared" si="160"/>
        <v>0.0033991994381891814</v>
      </c>
      <c r="S276">
        <f t="shared" si="175"/>
        <v>99.95824957833399</v>
      </c>
      <c r="T276">
        <f t="shared" si="172"/>
        <v>0.005726246051126931</v>
      </c>
      <c r="U276">
        <f t="shared" si="173"/>
        <v>9.772218405034703</v>
      </c>
      <c r="V276">
        <f t="shared" si="161"/>
        <v>0.016462148829486</v>
      </c>
      <c r="W276">
        <f t="shared" si="162"/>
        <v>0.0014965589844987274</v>
      </c>
      <c r="Y276">
        <f>MIN(Y275+($Q$303-SUM($Q$204:$Q276))*(1/M276-1/M275)*$Y$203/$Q$303,1)</f>
        <v>0.02952641171236886</v>
      </c>
      <c r="Z276">
        <f t="shared" si="163"/>
        <v>86.52065643189087</v>
      </c>
      <c r="AA276">
        <f t="shared" si="164"/>
        <v>2.5546445234324247</v>
      </c>
      <c r="AB276">
        <f t="shared" si="165"/>
        <v>44.53765047766165</v>
      </c>
      <c r="AD276">
        <f t="shared" si="166"/>
        <v>5.3598204582582305</v>
      </c>
      <c r="AE276">
        <f t="shared" si="167"/>
        <v>18.357401608224507</v>
      </c>
      <c r="AF276">
        <f t="shared" si="168"/>
        <v>86.52065643189087</v>
      </c>
      <c r="AG276">
        <f t="shared" si="169"/>
        <v>58.58848453884241</v>
      </c>
      <c r="AH276">
        <f t="shared" si="170"/>
        <v>72.55457048536664</v>
      </c>
    </row>
    <row r="277" spans="1:34" ht="12.75">
      <c r="A277" s="5">
        <f t="shared" si="150"/>
        <v>277</v>
      </c>
      <c r="B277">
        <f t="shared" si="176"/>
        <v>0.582994361710179</v>
      </c>
      <c r="C277">
        <f t="shared" si="121"/>
        <v>0.37186932351630814</v>
      </c>
      <c r="D277">
        <f t="shared" si="122"/>
        <v>0.045257254187135276</v>
      </c>
      <c r="E277">
        <f t="shared" si="151"/>
        <v>0.9992703205985367</v>
      </c>
      <c r="F277">
        <f t="shared" si="152"/>
        <v>0.0007296794014632901</v>
      </c>
      <c r="G277">
        <f t="shared" si="120"/>
        <v>0.015831378380229327</v>
      </c>
      <c r="I277">
        <f t="shared" si="153"/>
        <v>63.16569385069011</v>
      </c>
      <c r="J277">
        <f t="shared" si="154"/>
        <v>0.6290850673921641</v>
      </c>
      <c r="K277">
        <f t="shared" si="155"/>
        <v>87.10637588948438</v>
      </c>
      <c r="L277">
        <f t="shared" si="174"/>
        <v>277</v>
      </c>
      <c r="M277">
        <f t="shared" si="156"/>
        <v>0.004622296092643312</v>
      </c>
      <c r="N277">
        <f t="shared" si="157"/>
        <v>0.582994361710179</v>
      </c>
      <c r="O277">
        <f t="shared" si="158"/>
        <v>0.37186932351630814</v>
      </c>
      <c r="P277">
        <f t="shared" si="159"/>
        <v>0.9992703205985367</v>
      </c>
      <c r="Q277">
        <f t="shared" si="171"/>
        <v>0.005318635996724178</v>
      </c>
      <c r="R277">
        <f t="shared" si="160"/>
        <v>0.003157235007119719</v>
      </c>
      <c r="S277">
        <f t="shared" si="175"/>
        <v>99.96164877777218</v>
      </c>
      <c r="T277">
        <f t="shared" si="172"/>
        <v>0.005318635996724366</v>
      </c>
      <c r="U277">
        <f t="shared" si="173"/>
        <v>9.570850363288407</v>
      </c>
      <c r="V277">
        <f t="shared" si="161"/>
        <v>0.01612292691125485</v>
      </c>
      <c r="W277">
        <f t="shared" si="162"/>
        <v>0.0014657206282958953</v>
      </c>
      <c r="Y277">
        <f>MIN(Y276+($Q$303-SUM($Q$204:$Q277))*(1/M277-1/M276)*$Y$203/$Q$303,1)</f>
        <v>0.02953840447537245</v>
      </c>
      <c r="Z277">
        <f t="shared" si="163"/>
        <v>87.10637588948438</v>
      </c>
      <c r="AA277">
        <f t="shared" si="164"/>
        <v>2.5729833634074204</v>
      </c>
      <c r="AB277">
        <f t="shared" si="165"/>
        <v>44.8396796264459</v>
      </c>
      <c r="AD277">
        <f t="shared" si="166"/>
        <v>5.742335804608191</v>
      </c>
      <c r="AE277">
        <f t="shared" si="167"/>
        <v>19.667517849793025</v>
      </c>
      <c r="AF277">
        <f t="shared" si="168"/>
        <v>87.10637588948438</v>
      </c>
      <c r="AG277">
        <f t="shared" si="169"/>
        <v>59.425586350734335</v>
      </c>
      <c r="AH277">
        <f t="shared" si="170"/>
        <v>73.26598112010936</v>
      </c>
    </row>
    <row r="278" spans="1:34" ht="12.75">
      <c r="A278" s="5">
        <f t="shared" si="150"/>
        <v>278</v>
      </c>
      <c r="B278">
        <f t="shared" si="176"/>
        <v>0.5874945785674799</v>
      </c>
      <c r="C278">
        <f t="shared" si="121"/>
        <v>0.3796393512911145</v>
      </c>
      <c r="D278">
        <f t="shared" si="122"/>
        <v>0.04184287554283954</v>
      </c>
      <c r="E278">
        <f t="shared" si="151"/>
        <v>0.9993391324244827</v>
      </c>
      <c r="F278">
        <f t="shared" si="152"/>
        <v>0.0006608675755173099</v>
      </c>
      <c r="G278">
        <f t="shared" si="120"/>
        <v>0.014759576524997193</v>
      </c>
      <c r="I278">
        <f t="shared" si="153"/>
        <v>67.75262137815233</v>
      </c>
      <c r="J278">
        <f t="shared" si="154"/>
        <v>0.6322700891926016</v>
      </c>
      <c r="K278">
        <f t="shared" si="155"/>
        <v>87.68547076229122</v>
      </c>
      <c r="L278">
        <f t="shared" si="174"/>
        <v>278</v>
      </c>
      <c r="M278">
        <f t="shared" si="156"/>
        <v>0.004309361526332</v>
      </c>
      <c r="N278">
        <f t="shared" si="157"/>
        <v>0.5874945785674799</v>
      </c>
      <c r="O278">
        <f t="shared" si="158"/>
        <v>0.3796393512911145</v>
      </c>
      <c r="P278">
        <f t="shared" si="159"/>
        <v>0.9993391324244827</v>
      </c>
      <c r="Q278">
        <f t="shared" si="171"/>
        <v>0.004942497508853442</v>
      </c>
      <c r="R278">
        <f t="shared" si="160"/>
        <v>0.0029339526463486496</v>
      </c>
      <c r="S278">
        <f t="shared" si="175"/>
        <v>99.9648060127793</v>
      </c>
      <c r="T278">
        <f t="shared" si="172"/>
        <v>0.004942497508852692</v>
      </c>
      <c r="U278">
        <f t="shared" si="173"/>
        <v>9.375610629827033</v>
      </c>
      <c r="V278">
        <f t="shared" si="161"/>
        <v>0.015794028659450073</v>
      </c>
      <c r="W278">
        <f t="shared" si="162"/>
        <v>0.0014358207872227338</v>
      </c>
      <c r="Y278">
        <f>MIN(Y277+($Q$303-SUM($Q$204:$Q278))*(1/M278-1/M277)*$Y$203/$Q$303,1)</f>
        <v>0.02955040551449197</v>
      </c>
      <c r="Z278">
        <f t="shared" si="163"/>
        <v>87.68547076229122</v>
      </c>
      <c r="AA278">
        <f t="shared" si="164"/>
        <v>2.591141218754835</v>
      </c>
      <c r="AB278">
        <f t="shared" si="165"/>
        <v>45.13830599052302</v>
      </c>
      <c r="AD278">
        <f t="shared" si="166"/>
        <v>6.159329216195665</v>
      </c>
      <c r="AE278">
        <f t="shared" si="167"/>
        <v>21.0957215711883</v>
      </c>
      <c r="AF278">
        <f t="shared" si="168"/>
        <v>87.68547076229122</v>
      </c>
      <c r="AG278">
        <f t="shared" si="169"/>
        <v>60.256579036302305</v>
      </c>
      <c r="AH278">
        <f t="shared" si="170"/>
        <v>73.97102489929676</v>
      </c>
    </row>
    <row r="279" spans="1:34" ht="12.75">
      <c r="A279" s="5">
        <f t="shared" si="150"/>
        <v>279</v>
      </c>
      <c r="B279">
        <f t="shared" si="176"/>
        <v>0.5919947954247807</v>
      </c>
      <c r="C279">
        <f t="shared" si="121"/>
        <v>0.3874897173869629</v>
      </c>
      <c r="D279">
        <f t="shared" si="122"/>
        <v>0.03856239410028089</v>
      </c>
      <c r="E279">
        <f t="shared" si="151"/>
        <v>0.9994032453494948</v>
      </c>
      <c r="F279">
        <f t="shared" si="152"/>
        <v>0.0005967546505052379</v>
      </c>
      <c r="G279">
        <f t="shared" si="120"/>
        <v>0.013742552772284512</v>
      </c>
      <c r="I279">
        <f t="shared" si="153"/>
        <v>72.76668436862504</v>
      </c>
      <c r="J279">
        <f t="shared" si="154"/>
        <v>0.6354186527236045</v>
      </c>
      <c r="K279">
        <f t="shared" si="155"/>
        <v>88.2579368588372</v>
      </c>
      <c r="L279">
        <f t="shared" si="174"/>
        <v>279</v>
      </c>
      <c r="M279">
        <f t="shared" si="156"/>
        <v>0.004012420552186629</v>
      </c>
      <c r="N279">
        <f t="shared" si="157"/>
        <v>0.5919947954247807</v>
      </c>
      <c r="O279">
        <f t="shared" si="158"/>
        <v>0.3874897173869629</v>
      </c>
      <c r="P279">
        <f t="shared" si="159"/>
        <v>0.9994032453494948</v>
      </c>
      <c r="Q279">
        <f t="shared" si="171"/>
        <v>0.004595173909222947</v>
      </c>
      <c r="R279">
        <f t="shared" si="160"/>
        <v>0.0027277753053485073</v>
      </c>
      <c r="S279">
        <f t="shared" si="175"/>
        <v>99.96773996542565</v>
      </c>
      <c r="T279">
        <f t="shared" si="172"/>
        <v>0.00459517390922352</v>
      </c>
      <c r="U279">
        <f t="shared" si="173"/>
        <v>9.186254316028114</v>
      </c>
      <c r="V279">
        <f t="shared" si="161"/>
        <v>0.015475041537963448</v>
      </c>
      <c r="W279">
        <f t="shared" si="162"/>
        <v>0.0014068219579966772</v>
      </c>
      <c r="Y279">
        <f>MIN(Y278+($Q$303-SUM($Q$204:$Q279))*(1/M279-1/M278)*$Y$203/$Q$303,1)</f>
        <v>0.029562433910823107</v>
      </c>
      <c r="Z279">
        <f t="shared" si="163"/>
        <v>88.2579368588372</v>
      </c>
      <c r="AA279">
        <f t="shared" si="164"/>
        <v>2.609119425494973</v>
      </c>
      <c r="AB279">
        <f t="shared" si="165"/>
        <v>45.43352814216608</v>
      </c>
      <c r="AD279">
        <f t="shared" si="166"/>
        <v>6.615153124420457</v>
      </c>
      <c r="AE279">
        <f t="shared" si="167"/>
        <v>22.656919863384868</v>
      </c>
      <c r="AF279">
        <f t="shared" si="168"/>
        <v>88.2579368588372</v>
      </c>
      <c r="AG279">
        <f t="shared" si="169"/>
        <v>61.08142952954955</v>
      </c>
      <c r="AH279">
        <f t="shared" si="170"/>
        <v>74.66968319419337</v>
      </c>
    </row>
    <row r="280" spans="1:34" ht="12.75">
      <c r="A280" s="5">
        <f t="shared" si="150"/>
        <v>280</v>
      </c>
      <c r="B280">
        <f t="shared" si="176"/>
        <v>0.5964950122820816</v>
      </c>
      <c r="C280">
        <f t="shared" si="121"/>
        <v>0.39542042180385356</v>
      </c>
      <c r="D280">
        <f t="shared" si="122"/>
        <v>0.03541580985945934</v>
      </c>
      <c r="E280">
        <f t="shared" si="151"/>
        <v>0.9994628989393779</v>
      </c>
      <c r="F280">
        <f t="shared" si="152"/>
        <v>0.0005371010606221027</v>
      </c>
      <c r="G280">
        <f t="shared" si="120"/>
        <v>0.012777252652939903</v>
      </c>
      <c r="I280">
        <f t="shared" si="153"/>
        <v>78.26408596294847</v>
      </c>
      <c r="J280">
        <f t="shared" si="154"/>
        <v>0.6385307358614006</v>
      </c>
      <c r="K280">
        <f t="shared" si="155"/>
        <v>88.82377015661831</v>
      </c>
      <c r="L280">
        <f t="shared" si="174"/>
        <v>280</v>
      </c>
      <c r="M280">
        <f t="shared" si="156"/>
        <v>0.0037305813552000384</v>
      </c>
      <c r="N280">
        <f t="shared" si="157"/>
        <v>0.5964950122820816</v>
      </c>
      <c r="O280">
        <f t="shared" si="158"/>
        <v>0.39542042180385356</v>
      </c>
      <c r="P280">
        <f t="shared" si="159"/>
        <v>0.9994628989393779</v>
      </c>
      <c r="Q280">
        <f t="shared" si="171"/>
        <v>0.00427425300246168</v>
      </c>
      <c r="R280">
        <f t="shared" si="160"/>
        <v>0.0025372710629135422</v>
      </c>
      <c r="S280">
        <f t="shared" si="175"/>
        <v>99.970467740731</v>
      </c>
      <c r="T280">
        <f t="shared" si="172"/>
        <v>0.00427425300246093</v>
      </c>
      <c r="U280">
        <f t="shared" si="173"/>
        <v>9.002548581041626</v>
      </c>
      <c r="V280">
        <f t="shared" si="161"/>
        <v>0.015165573306203545</v>
      </c>
      <c r="W280">
        <f t="shared" si="162"/>
        <v>0.0013786884823821404</v>
      </c>
      <c r="Y280">
        <f>MIN(Y279+($Q$303-SUM($Q$204:$Q280))*(1/M280-1/M279)*$Y$203/$Q$303,1)</f>
        <v>0.029574510008433287</v>
      </c>
      <c r="Z280">
        <f t="shared" si="163"/>
        <v>88.82377015661831</v>
      </c>
      <c r="AA280">
        <f t="shared" si="164"/>
        <v>2.626919479483686</v>
      </c>
      <c r="AB280">
        <f t="shared" si="165"/>
        <v>45.725344818051</v>
      </c>
      <c r="AD280">
        <f t="shared" si="166"/>
        <v>7.114916905722588</v>
      </c>
      <c r="AE280">
        <f t="shared" si="167"/>
        <v>24.3686123564557</v>
      </c>
      <c r="AF280">
        <f t="shared" si="168"/>
        <v>88.82377015661831</v>
      </c>
      <c r="AG280">
        <f t="shared" si="169"/>
        <v>62.71258247809011</v>
      </c>
      <c r="AH280">
        <f t="shared" si="170"/>
        <v>75.7681763173542</v>
      </c>
    </row>
    <row r="281" spans="1:34" ht="12.75">
      <c r="A281" s="5">
        <f t="shared" si="150"/>
        <v>281</v>
      </c>
      <c r="B281">
        <f t="shared" si="176"/>
        <v>0.6009952291393824</v>
      </c>
      <c r="C281">
        <f t="shared" si="121"/>
        <v>0.4034314645417866</v>
      </c>
      <c r="D281">
        <f t="shared" si="122"/>
        <v>0.03240312282037487</v>
      </c>
      <c r="E281">
        <f t="shared" si="151"/>
        <v>0.9995183194513122</v>
      </c>
      <c r="F281">
        <f t="shared" si="152"/>
        <v>0.00048168054868780175</v>
      </c>
      <c r="G281">
        <f t="shared" si="120"/>
        <v>0.011860813628228238</v>
      </c>
      <c r="I281">
        <f t="shared" si="153"/>
        <v>84.31124805974879</v>
      </c>
      <c r="J281">
        <f t="shared" si="154"/>
        <v>0.6416063173653556</v>
      </c>
      <c r="K281">
        <f t="shared" si="155"/>
        <v>89.38296679370102</v>
      </c>
      <c r="L281">
        <f t="shared" si="174"/>
        <v>281</v>
      </c>
      <c r="M281">
        <f t="shared" si="156"/>
        <v>0.0034630081583923184</v>
      </c>
      <c r="N281">
        <f t="shared" si="157"/>
        <v>0.6009952291393824</v>
      </c>
      <c r="O281">
        <f t="shared" si="158"/>
        <v>0.4034314645417866</v>
      </c>
      <c r="P281">
        <f t="shared" si="159"/>
        <v>0.9995183194513122</v>
      </c>
      <c r="Q281">
        <f t="shared" si="171"/>
        <v>0.0039775426883061</v>
      </c>
      <c r="R281">
        <f t="shared" si="160"/>
        <v>0.0023611386501290496</v>
      </c>
      <c r="S281">
        <f t="shared" si="175"/>
        <v>99.97300501179392</v>
      </c>
      <c r="T281">
        <f t="shared" si="172"/>
        <v>0.003977542688306875</v>
      </c>
      <c r="U281">
        <f t="shared" si="173"/>
        <v>8.824271931189658</v>
      </c>
      <c r="V281">
        <f t="shared" si="161"/>
        <v>0.014865250838873786</v>
      </c>
      <c r="W281">
        <f t="shared" si="162"/>
        <v>0.0013513864398976168</v>
      </c>
      <c r="Y281">
        <f>MIN(Y280+($Q$303-SUM($Q$204:$Q281))*(1/M281-1/M280)*$Y$203/$Q$303,1)</f>
        <v>0.029586655678484307</v>
      </c>
      <c r="Z281">
        <f t="shared" si="163"/>
        <v>89.38296679370102</v>
      </c>
      <c r="AA281">
        <f t="shared" si="164"/>
        <v>2.6445430620466284</v>
      </c>
      <c r="AB281">
        <f t="shared" si="165"/>
        <v>46.01375492787382</v>
      </c>
      <c r="AD281">
        <f t="shared" si="166"/>
        <v>7.664658914522616</v>
      </c>
      <c r="AE281">
        <f t="shared" si="167"/>
        <v>26.251480432923646</v>
      </c>
      <c r="AF281">
        <f t="shared" si="168"/>
        <v>89.38296679370102</v>
      </c>
      <c r="AG281">
        <f t="shared" si="169"/>
        <v>63.51882908347931</v>
      </c>
      <c r="AH281">
        <f t="shared" si="170"/>
        <v>76.45089793859016</v>
      </c>
    </row>
    <row r="282" spans="1:34" ht="12.75">
      <c r="A282" s="5">
        <f t="shared" si="150"/>
        <v>282</v>
      </c>
      <c r="B282">
        <f t="shared" si="176"/>
        <v>0.6054954459966833</v>
      </c>
      <c r="C282">
        <f t="shared" si="121"/>
        <v>0.4115228456007618</v>
      </c>
      <c r="D282">
        <f t="shared" si="122"/>
        <v>0.029524332983027486</v>
      </c>
      <c r="E282">
        <f t="shared" si="151"/>
        <v>0.9995697206667158</v>
      </c>
      <c r="F282">
        <f t="shared" si="152"/>
        <v>0.0004302793332842114</v>
      </c>
      <c r="G282">
        <f t="shared" si="120"/>
        <v>0.010990551556029831</v>
      </c>
      <c r="I282">
        <f t="shared" si="153"/>
        <v>90.98724435275155</v>
      </c>
      <c r="J282">
        <f t="shared" si="154"/>
        <v>0.6446453768341528</v>
      </c>
      <c r="K282">
        <f t="shared" si="155"/>
        <v>89.93552306075506</v>
      </c>
      <c r="L282">
        <f t="shared" si="174"/>
        <v>282</v>
      </c>
      <c r="M282">
        <f t="shared" si="156"/>
        <v>0.003208917271339684</v>
      </c>
      <c r="N282">
        <f t="shared" si="157"/>
        <v>0.6054954459966833</v>
      </c>
      <c r="O282">
        <f t="shared" si="158"/>
        <v>0.4115228456007618</v>
      </c>
      <c r="P282">
        <f t="shared" si="159"/>
        <v>0.9995697206667158</v>
      </c>
      <c r="Q282">
        <f t="shared" si="171"/>
        <v>0.003703049194623223</v>
      </c>
      <c r="R282">
        <f t="shared" si="160"/>
        <v>0.002198194529114573</v>
      </c>
      <c r="S282">
        <f t="shared" si="175"/>
        <v>99.97536615044405</v>
      </c>
      <c r="T282">
        <f t="shared" si="172"/>
        <v>0.003703049194623682</v>
      </c>
      <c r="U282">
        <f t="shared" si="173"/>
        <v>8.651213566188318</v>
      </c>
      <c r="V282">
        <f t="shared" si="161"/>
        <v>0.014573719024626593</v>
      </c>
      <c r="W282">
        <f t="shared" si="162"/>
        <v>0.0013248835476933267</v>
      </c>
      <c r="Y282">
        <f>MIN(Y281+($Q$303-SUM($Q$204:$Q282))*(1/M282-1/M281)*$Y$203/$Q$303,1)</f>
        <v>0.029598894634274692</v>
      </c>
      <c r="Z282">
        <f t="shared" si="163"/>
        <v>89.93552306075506</v>
      </c>
      <c r="AA282">
        <f t="shared" si="164"/>
        <v>2.6619920709536706</v>
      </c>
      <c r="AB282">
        <f t="shared" si="165"/>
        <v>46.298757565854366</v>
      </c>
      <c r="AD282">
        <f t="shared" si="166"/>
        <v>8.271567668431958</v>
      </c>
      <c r="AE282">
        <f t="shared" si="167"/>
        <v>28.330144787789262</v>
      </c>
      <c r="AF282">
        <f t="shared" si="168"/>
        <v>89.93552306075506</v>
      </c>
      <c r="AG282">
        <f t="shared" si="169"/>
        <v>64.31882148792064</v>
      </c>
      <c r="AH282">
        <f t="shared" si="170"/>
        <v>77.12717227433785</v>
      </c>
    </row>
    <row r="283" spans="1:34" ht="12.75">
      <c r="A283" s="5">
        <f t="shared" si="150"/>
        <v>283</v>
      </c>
      <c r="B283">
        <f t="shared" si="176"/>
        <v>0.6099956628539841</v>
      </c>
      <c r="C283">
        <f t="shared" si="121"/>
        <v>0.4196945649807794</v>
      </c>
      <c r="D283">
        <f t="shared" si="122"/>
        <v>0.02677944034741719</v>
      </c>
      <c r="E283">
        <f t="shared" si="151"/>
        <v>0.9996173046656189</v>
      </c>
      <c r="F283">
        <f t="shared" si="152"/>
        <v>0.00038269533438106684</v>
      </c>
      <c r="G283">
        <f t="shared" si="120"/>
        <v>0.010163948217012709</v>
      </c>
      <c r="I283">
        <f t="shared" si="153"/>
        <v>98.38696327930629</v>
      </c>
      <c r="J283">
        <f t="shared" si="154"/>
        <v>0.6476478946648959</v>
      </c>
      <c r="K283">
        <f t="shared" si="155"/>
        <v>90.48143539361745</v>
      </c>
      <c r="L283">
        <f t="shared" si="174"/>
        <v>283</v>
      </c>
      <c r="M283">
        <f t="shared" si="156"/>
        <v>0.0029675734481842547</v>
      </c>
      <c r="N283">
        <f t="shared" si="157"/>
        <v>0.6099956628539841</v>
      </c>
      <c r="O283">
        <f t="shared" si="158"/>
        <v>0.4196945649807794</v>
      </c>
      <c r="P283">
        <f t="shared" si="159"/>
        <v>0.9996173046656189</v>
      </c>
      <c r="Q283">
        <f t="shared" si="171"/>
        <v>0.0034489576296234574</v>
      </c>
      <c r="R283">
        <f t="shared" si="160"/>
        <v>0.0020473613484785604</v>
      </c>
      <c r="S283">
        <f t="shared" si="175"/>
        <v>99.97756434497316</v>
      </c>
      <c r="T283">
        <f t="shared" si="172"/>
        <v>0.003448957629623508</v>
      </c>
      <c r="U283">
        <f t="shared" si="173"/>
        <v>8.483172768668812</v>
      </c>
      <c r="V283">
        <f t="shared" si="161"/>
        <v>0.014290639737658714</v>
      </c>
      <c r="W283">
        <f t="shared" si="162"/>
        <v>0.001299149067059883</v>
      </c>
      <c r="Y283">
        <f>MIN(Y282+($Q$303-SUM($Q$204:$Q283))*(1/M283-1/M282)*$Y$203/$Q$303,1)</f>
        <v>0.029611252810636948</v>
      </c>
      <c r="Z283">
        <f t="shared" si="163"/>
        <v>90.48143539361745</v>
      </c>
      <c r="AA283">
        <f t="shared" si="164"/>
        <v>2.67926865810972</v>
      </c>
      <c r="AB283">
        <f t="shared" si="165"/>
        <v>46.58035202586358</v>
      </c>
      <c r="AD283">
        <f t="shared" si="166"/>
        <v>8.944269389027843</v>
      </c>
      <c r="AE283">
        <f t="shared" si="167"/>
        <v>30.634150256572322</v>
      </c>
      <c r="AF283">
        <f t="shared" si="168"/>
        <v>90.48143539361745</v>
      </c>
      <c r="AG283">
        <f t="shared" si="169"/>
        <v>65.11253597745905</v>
      </c>
      <c r="AH283">
        <f t="shared" si="170"/>
        <v>77.79698568553825</v>
      </c>
    </row>
    <row r="284" spans="1:34" ht="12.75">
      <c r="A284" s="5">
        <f t="shared" si="150"/>
        <v>284</v>
      </c>
      <c r="B284">
        <f t="shared" si="176"/>
        <v>0.6144958797112849</v>
      </c>
      <c r="C284">
        <f t="shared" si="121"/>
        <v>0.4279466226818391</v>
      </c>
      <c r="D284">
        <f t="shared" si="122"/>
        <v>0.024168444913543995</v>
      </c>
      <c r="E284">
        <f t="shared" si="151"/>
        <v>0.9996612625471186</v>
      </c>
      <c r="F284">
        <f t="shared" si="152"/>
        <v>0.0003387374528813769</v>
      </c>
      <c r="G284">
        <f t="shared" si="120"/>
        <v>0.009378639809537912</v>
      </c>
      <c r="I284">
        <f t="shared" si="153"/>
        <v>106.6252697947753</v>
      </c>
      <c r="J284">
        <f t="shared" si="154"/>
        <v>0.6506138520143567</v>
      </c>
      <c r="K284">
        <f t="shared" si="155"/>
        <v>91.02070036624669</v>
      </c>
      <c r="L284">
        <f t="shared" si="174"/>
        <v>284</v>
      </c>
      <c r="M284">
        <f t="shared" si="156"/>
        <v>0.0027382865284853453</v>
      </c>
      <c r="N284">
        <f t="shared" si="157"/>
        <v>0.6144958797112849</v>
      </c>
      <c r="O284">
        <f t="shared" si="158"/>
        <v>0.4279466226818391</v>
      </c>
      <c r="P284">
        <f t="shared" si="159"/>
        <v>0.9996612625471186</v>
      </c>
      <c r="Q284">
        <f t="shared" si="171"/>
        <v>0.0032136145885954485</v>
      </c>
      <c r="R284">
        <f t="shared" si="160"/>
        <v>0.0019076576183730811</v>
      </c>
      <c r="S284">
        <f t="shared" si="175"/>
        <v>99.97961170632163</v>
      </c>
      <c r="T284">
        <f t="shared" si="172"/>
        <v>0.0032136145885952394</v>
      </c>
      <c r="U284">
        <f t="shared" si="173"/>
        <v>8.319958333768634</v>
      </c>
      <c r="V284">
        <f t="shared" si="161"/>
        <v>0.014015690876808151</v>
      </c>
      <c r="W284">
        <f t="shared" si="162"/>
        <v>0.0012741537160734682</v>
      </c>
      <c r="Y284">
        <f>MIN(Y283+($Q$303-SUM($Q$204:$Q284))*(1/M284-1/M283)*$Y$203/$Q$303,1)</f>
        <v>0.0296237588252302</v>
      </c>
      <c r="Z284">
        <f t="shared" si="163"/>
        <v>91.02070036624669</v>
      </c>
      <c r="AA284">
        <f t="shared" si="164"/>
        <v>2.6963752757532338</v>
      </c>
      <c r="AB284">
        <f t="shared" si="165"/>
        <v>46.85853782099996</v>
      </c>
      <c r="AD284">
        <f t="shared" si="166"/>
        <v>9.693206344979572</v>
      </c>
      <c r="AE284">
        <f t="shared" si="167"/>
        <v>33.19926164168668</v>
      </c>
      <c r="AF284">
        <f t="shared" si="168"/>
        <v>91.02070036624669</v>
      </c>
      <c r="AG284">
        <f t="shared" si="169"/>
        <v>66.6810435185769</v>
      </c>
      <c r="AH284">
        <f t="shared" si="170"/>
        <v>78.8508719424118</v>
      </c>
    </row>
    <row r="285" spans="1:34" ht="12.75">
      <c r="A285" s="5">
        <f t="shared" si="150"/>
        <v>285</v>
      </c>
      <c r="B285">
        <f t="shared" si="176"/>
        <v>0.6189960965685858</v>
      </c>
      <c r="C285">
        <f t="shared" si="121"/>
        <v>0.43627901870394104</v>
      </c>
      <c r="D285">
        <f t="shared" si="122"/>
        <v>0.02169134668140788</v>
      </c>
      <c r="E285">
        <f t="shared" si="151"/>
        <v>0.9997017751000797</v>
      </c>
      <c r="F285">
        <f t="shared" si="152"/>
        <v>0.000298224899920263</v>
      </c>
      <c r="G285">
        <f t="shared" si="120"/>
        <v>0.008632406330607077</v>
      </c>
      <c r="I285">
        <f t="shared" si="153"/>
        <v>115.84255440506757</v>
      </c>
      <c r="J285">
        <f t="shared" si="154"/>
        <v>0.6535432307625447</v>
      </c>
      <c r="K285">
        <f t="shared" si="155"/>
        <v>91.55331468409905</v>
      </c>
      <c r="L285">
        <f t="shared" si="174"/>
        <v>285</v>
      </c>
      <c r="M285">
        <f t="shared" si="156"/>
        <v>0.0025204083367689986</v>
      </c>
      <c r="N285">
        <f t="shared" si="157"/>
        <v>0.6189960965685858</v>
      </c>
      <c r="O285">
        <f t="shared" si="158"/>
        <v>0.43627901870394104</v>
      </c>
      <c r="P285">
        <f t="shared" si="159"/>
        <v>0.9997017751000797</v>
      </c>
      <c r="Q285">
        <f t="shared" si="171"/>
        <v>0.002995512582679141</v>
      </c>
      <c r="R285">
        <f t="shared" si="160"/>
        <v>0.00177818846714218</v>
      </c>
      <c r="S285">
        <f t="shared" si="175"/>
        <v>99.98151936394001</v>
      </c>
      <c r="T285">
        <f t="shared" si="172"/>
        <v>0.0029955125826792626</v>
      </c>
      <c r="U285">
        <f t="shared" si="173"/>
        <v>8.161388035830518</v>
      </c>
      <c r="V285">
        <f t="shared" si="161"/>
        <v>0.013748565467162344</v>
      </c>
      <c r="W285">
        <f t="shared" si="162"/>
        <v>0.0012498695879238496</v>
      </c>
      <c r="Y285">
        <f>MIN(Y284+($Q$303-SUM($Q$204:$Q285))*(1/M285-1/M284)*$Y$203/$Q$303,1)</f>
        <v>0.029636444544840348</v>
      </c>
      <c r="Z285">
        <f t="shared" si="163"/>
        <v>91.55331468409905</v>
      </c>
      <c r="AA285">
        <f t="shared" si="164"/>
        <v>2.713314733531619</v>
      </c>
      <c r="AB285">
        <f t="shared" si="165"/>
        <v>47.133314708815334</v>
      </c>
      <c r="AD285">
        <f t="shared" si="166"/>
        <v>10.531141309551597</v>
      </c>
      <c r="AE285">
        <f t="shared" si="167"/>
        <v>36.069191480944916</v>
      </c>
      <c r="AF285">
        <f t="shared" si="168"/>
        <v>91.55331468409905</v>
      </c>
      <c r="AG285">
        <f t="shared" si="169"/>
        <v>67.45579598513604</v>
      </c>
      <c r="AH285">
        <f t="shared" si="170"/>
        <v>79.50455533461755</v>
      </c>
    </row>
    <row r="286" spans="1:34" ht="12.75">
      <c r="A286" s="5">
        <f t="shared" si="150"/>
        <v>286</v>
      </c>
      <c r="B286">
        <f t="shared" si="176"/>
        <v>0.6234963134258866</v>
      </c>
      <c r="C286">
        <f t="shared" si="121"/>
        <v>0.44469175304708525</v>
      </c>
      <c r="D286">
        <f t="shared" si="122"/>
        <v>0.01934814565100885</v>
      </c>
      <c r="E286">
        <f t="shared" si="151"/>
        <v>0.9997390134279003</v>
      </c>
      <c r="F286">
        <f t="shared" si="152"/>
        <v>0.00026098657209971954</v>
      </c>
      <c r="G286">
        <f t="shared" si="120"/>
        <v>0.007923161767846605</v>
      </c>
      <c r="I286">
        <f t="shared" si="153"/>
        <v>126.21224068125832</v>
      </c>
      <c r="J286">
        <f t="shared" si="154"/>
        <v>0.656436013478313</v>
      </c>
      <c r="K286">
        <f t="shared" si="155"/>
        <v>92.0792751778751</v>
      </c>
      <c r="L286">
        <f t="shared" si="174"/>
        <v>286</v>
      </c>
      <c r="M286">
        <f t="shared" si="156"/>
        <v>0.0023133298188763103</v>
      </c>
      <c r="N286">
        <f t="shared" si="157"/>
        <v>0.6234963134258866</v>
      </c>
      <c r="O286">
        <f t="shared" si="158"/>
        <v>0.44469175304708525</v>
      </c>
      <c r="P286">
        <f t="shared" si="159"/>
        <v>0.9997390134279003</v>
      </c>
      <c r="Q286">
        <f t="shared" si="171"/>
        <v>0.0027932760852197895</v>
      </c>
      <c r="R286">
        <f t="shared" si="160"/>
        <v>0.0016581373581944705</v>
      </c>
      <c r="S286">
        <f t="shared" si="175"/>
        <v>99.98329755240715</v>
      </c>
      <c r="T286">
        <f t="shared" si="172"/>
        <v>0.002793276085219316</v>
      </c>
      <c r="U286">
        <f t="shared" si="173"/>
        <v>8.007288129489833</v>
      </c>
      <c r="V286">
        <f t="shared" si="161"/>
        <v>0.013488970819596626</v>
      </c>
      <c r="W286">
        <f t="shared" si="162"/>
        <v>0.0012262700745087843</v>
      </c>
      <c r="Y286">
        <f>MIN(Y285+($Q$303-SUM($Q$204:$Q286))*(1/M286-1/M285)*$Y$203/$Q$303,1)</f>
        <v>0.029649345787422787</v>
      </c>
      <c r="Z286">
        <f t="shared" si="163"/>
        <v>92.0792751778751</v>
      </c>
      <c r="AA286">
        <f t="shared" si="164"/>
        <v>2.7300902696040747</v>
      </c>
      <c r="AB286">
        <f t="shared" si="165"/>
        <v>47.40468272373959</v>
      </c>
      <c r="AD286">
        <f t="shared" si="166"/>
        <v>11.473840061932574</v>
      </c>
      <c r="AE286">
        <f t="shared" si="167"/>
        <v>39.29793761671632</v>
      </c>
      <c r="AF286">
        <f t="shared" si="168"/>
        <v>92.0792751778751</v>
      </c>
      <c r="AG286">
        <f t="shared" si="169"/>
        <v>68.22418917550188</v>
      </c>
      <c r="AH286">
        <f t="shared" si="170"/>
        <v>80.15173217668848</v>
      </c>
    </row>
    <row r="287" spans="1:34" ht="12.75">
      <c r="A287" s="5">
        <f t="shared" si="150"/>
        <v>287</v>
      </c>
      <c r="B287">
        <f t="shared" si="176"/>
        <v>0.6279965302831875</v>
      </c>
      <c r="C287">
        <f t="shared" si="121"/>
        <v>0.4531848257112717</v>
      </c>
      <c r="D287">
        <f t="shared" si="122"/>
        <v>0.01713884182234691</v>
      </c>
      <c r="E287">
        <f t="shared" si="151"/>
        <v>0.9997731395308337</v>
      </c>
      <c r="F287">
        <f t="shared" si="152"/>
        <v>0.0002268604691663123</v>
      </c>
      <c r="G287">
        <f t="shared" si="120"/>
        <v>0.007248945034436437</v>
      </c>
      <c r="I287">
        <f t="shared" si="153"/>
        <v>137.95110809220589</v>
      </c>
      <c r="J287">
        <f t="shared" si="154"/>
        <v>0.6592921833869979</v>
      </c>
      <c r="K287">
        <f t="shared" si="155"/>
        <v>92.598578797636</v>
      </c>
      <c r="L287">
        <f t="shared" si="174"/>
        <v>287</v>
      </c>
      <c r="M287">
        <f t="shared" si="156"/>
        <v>0.0021164783952296842</v>
      </c>
      <c r="N287">
        <f t="shared" si="157"/>
        <v>0.6279965302831875</v>
      </c>
      <c r="O287">
        <f t="shared" si="158"/>
        <v>0.4531848257112717</v>
      </c>
      <c r="P287">
        <f t="shared" si="159"/>
        <v>0.9997731395308337</v>
      </c>
      <c r="Q287">
        <f t="shared" si="171"/>
        <v>0.0026056490156935084</v>
      </c>
      <c r="R287">
        <f t="shared" si="160"/>
        <v>0.0015467586602432445</v>
      </c>
      <c r="S287">
        <f t="shared" si="175"/>
        <v>99.98495568976534</v>
      </c>
      <c r="T287">
        <f t="shared" si="172"/>
        <v>0.002605649015693808</v>
      </c>
      <c r="U287">
        <f t="shared" si="173"/>
        <v>7.8574928826518295</v>
      </c>
      <c r="V287">
        <f t="shared" si="161"/>
        <v>0.013236627744033934</v>
      </c>
      <c r="W287">
        <f t="shared" si="162"/>
        <v>0.001203329794912176</v>
      </c>
      <c r="Y287">
        <f>MIN(Y286+($Q$303-SUM($Q$204:$Q287))*(1/M287-1/M286)*$Y$203/$Q$303,1)</f>
        <v>0.029662503201127705</v>
      </c>
      <c r="Z287">
        <f t="shared" si="163"/>
        <v>92.598578797636</v>
      </c>
      <c r="AA287">
        <f t="shared" si="164"/>
        <v>2.7467056400047536</v>
      </c>
      <c r="AB287">
        <f t="shared" si="165"/>
        <v>47.67264221882037</v>
      </c>
      <c r="AD287">
        <f t="shared" si="166"/>
        <v>12.541009826564169</v>
      </c>
      <c r="AE287">
        <f t="shared" si="167"/>
        <v>42.952997353523784</v>
      </c>
      <c r="AF287">
        <f t="shared" si="168"/>
        <v>92.598578797636</v>
      </c>
      <c r="AG287">
        <f t="shared" si="169"/>
        <v>69.74182893468276</v>
      </c>
      <c r="AH287">
        <f t="shared" si="170"/>
        <v>81.17020386615937</v>
      </c>
    </row>
    <row r="288" spans="1:34" ht="12.75">
      <c r="A288" s="5">
        <f t="shared" si="150"/>
        <v>288</v>
      </c>
      <c r="B288">
        <f t="shared" si="176"/>
        <v>0.6324967471404883</v>
      </c>
      <c r="C288">
        <f t="shared" si="121"/>
        <v>0.4617582366965006</v>
      </c>
      <c r="D288">
        <f t="shared" si="122"/>
        <v>0.015063435195422066</v>
      </c>
      <c r="E288">
        <f t="shared" si="151"/>
        <v>0.9998043068490724</v>
      </c>
      <c r="F288">
        <f t="shared" si="152"/>
        <v>0.00019569315092760053</v>
      </c>
      <c r="G288">
        <f t="shared" si="120"/>
        <v>0.006607911585116929</v>
      </c>
      <c r="I288">
        <f t="shared" si="153"/>
        <v>151.3337439702297</v>
      </c>
      <c r="J288">
        <f t="shared" si="154"/>
        <v>0.6621117243396933</v>
      </c>
      <c r="K288">
        <f t="shared" si="155"/>
        <v>93.11122260721697</v>
      </c>
      <c r="L288">
        <f t="shared" si="174"/>
        <v>288</v>
      </c>
      <c r="M288">
        <f t="shared" si="156"/>
        <v>0.0019293155129538385</v>
      </c>
      <c r="N288">
        <f t="shared" si="157"/>
        <v>0.6324967471404883</v>
      </c>
      <c r="O288">
        <f t="shared" si="158"/>
        <v>0.4617582366965006</v>
      </c>
      <c r="P288">
        <f t="shared" si="159"/>
        <v>0.9998043068490724</v>
      </c>
      <c r="Q288">
        <f t="shared" si="171"/>
        <v>0.002431483502541207</v>
      </c>
      <c r="R288">
        <f t="shared" si="160"/>
        <v>0.0014433709767288818</v>
      </c>
      <c r="S288">
        <f t="shared" si="175"/>
        <v>99.98650244842558</v>
      </c>
      <c r="T288">
        <f t="shared" si="172"/>
        <v>0.002431483502540176</v>
      </c>
      <c r="U288">
        <f t="shared" si="173"/>
        <v>7.711844139061731</v>
      </c>
      <c r="V288">
        <f t="shared" si="161"/>
        <v>0.012991269812556213</v>
      </c>
      <c r="W288">
        <f t="shared" si="162"/>
        <v>0.001181024528414201</v>
      </c>
      <c r="Y288">
        <f>MIN(Y287+($Q$303-SUM($Q$204:$Q288))*(1/M288-1/M287)*$Y$203/$Q$303,1)</f>
        <v>0.029675963376104907</v>
      </c>
      <c r="Z288">
        <f t="shared" si="163"/>
        <v>93.11122260721697</v>
      </c>
      <c r="AA288">
        <f t="shared" si="164"/>
        <v>2.763165231996122</v>
      </c>
      <c r="AB288">
        <f t="shared" si="165"/>
        <v>47.93719391960655</v>
      </c>
      <c r="AD288">
        <f t="shared" si="166"/>
        <v>13.7576130882027</v>
      </c>
      <c r="AE288">
        <f t="shared" si="167"/>
        <v>47.11986727868394</v>
      </c>
      <c r="AF288">
        <f t="shared" si="168"/>
        <v>93.11122260721697</v>
      </c>
      <c r="AG288">
        <f t="shared" si="169"/>
        <v>70.49104352194416</v>
      </c>
      <c r="AH288">
        <f t="shared" si="170"/>
        <v>81.80113306458057</v>
      </c>
    </row>
    <row r="289" spans="1:34" ht="12.75">
      <c r="A289" s="5">
        <f t="shared" si="150"/>
        <v>289</v>
      </c>
      <c r="B289">
        <f t="shared" si="176"/>
        <v>0.6369969639977892</v>
      </c>
      <c r="C289">
        <f t="shared" si="121"/>
        <v>0.47041198600277156</v>
      </c>
      <c r="D289">
        <f t="shared" si="122"/>
        <v>0.013121925770234308</v>
      </c>
      <c r="E289">
        <f t="shared" si="151"/>
        <v>0.9998326607695257</v>
      </c>
      <c r="F289">
        <f t="shared" si="152"/>
        <v>0.0001673392304742949</v>
      </c>
      <c r="G289">
        <f t="shared" si="120"/>
        <v>0.005998325657018141</v>
      </c>
      <c r="I289">
        <f t="shared" si="153"/>
        <v>166.71318917638013</v>
      </c>
      <c r="J289">
        <f t="shared" si="154"/>
        <v>0.6648946207844801</v>
      </c>
      <c r="K289">
        <f t="shared" si="155"/>
        <v>93.6172037789964</v>
      </c>
      <c r="L289">
        <f t="shared" si="174"/>
        <v>289</v>
      </c>
      <c r="M289">
        <f t="shared" si="156"/>
        <v>0.001751334380426542</v>
      </c>
      <c r="N289">
        <f t="shared" si="157"/>
        <v>0.6369969639977892</v>
      </c>
      <c r="O289">
        <f t="shared" si="158"/>
        <v>0.47041198600277156</v>
      </c>
      <c r="P289">
        <f t="shared" si="159"/>
        <v>0.9998326607695257</v>
      </c>
      <c r="Q289">
        <f t="shared" si="171"/>
        <v>0.0022697297849101823</v>
      </c>
      <c r="R289">
        <f t="shared" si="160"/>
        <v>0.0013473511513166947</v>
      </c>
      <c r="S289">
        <f t="shared" si="175"/>
        <v>99.98794581940231</v>
      </c>
      <c r="T289">
        <f t="shared" si="172"/>
        <v>0.002269729784908657</v>
      </c>
      <c r="U289">
        <f t="shared" si="173"/>
        <v>7.570190908354038</v>
      </c>
      <c r="V289">
        <f t="shared" si="161"/>
        <v>0.012752642668806933</v>
      </c>
      <c r="W289">
        <f t="shared" si="162"/>
        <v>0.0011593311517097212</v>
      </c>
      <c r="Y289">
        <f>MIN(Y288+($Q$303-SUM($Q$204:$Q289))*(1/M289-1/M288)*$Y$203/$Q$303,1)</f>
        <v>0.02968978026509933</v>
      </c>
      <c r="Z289">
        <f t="shared" si="163"/>
        <v>93.6172037789964</v>
      </c>
      <c r="AA289">
        <f t="shared" si="164"/>
        <v>2.7794742092314295</v>
      </c>
      <c r="AB289">
        <f t="shared" si="165"/>
        <v>48.19833899411391</v>
      </c>
      <c r="AD289">
        <f t="shared" si="166"/>
        <v>15.155744470580009</v>
      </c>
      <c r="AE289">
        <f t="shared" si="167"/>
        <v>51.90847157751208</v>
      </c>
      <c r="AF289">
        <f t="shared" si="168"/>
        <v>93.6172037789964</v>
      </c>
      <c r="AG289">
        <f t="shared" si="169"/>
        <v>71.97018871005722</v>
      </c>
      <c r="AH289">
        <f t="shared" si="170"/>
        <v>82.79369624452681</v>
      </c>
    </row>
    <row r="290" spans="1:34" ht="12.75">
      <c r="A290" s="5">
        <f t="shared" si="150"/>
        <v>290</v>
      </c>
      <c r="B290">
        <f t="shared" si="176"/>
        <v>0.64149718085509</v>
      </c>
      <c r="C290">
        <f t="shared" si="121"/>
        <v>0.47914607363008477</v>
      </c>
      <c r="D290">
        <f t="shared" si="122"/>
        <v>0.011314313546783637</v>
      </c>
      <c r="E290">
        <f t="shared" si="151"/>
        <v>0.9998583390989905</v>
      </c>
      <c r="F290">
        <f t="shared" si="152"/>
        <v>0.00014166090100953266</v>
      </c>
      <c r="G290">
        <f t="shared" si="120"/>
        <v>0.00541855308411699</v>
      </c>
      <c r="I290">
        <f t="shared" si="153"/>
        <v>184.5511125343087</v>
      </c>
      <c r="J290">
        <f t="shared" si="154"/>
        <v>0.6676408577390118</v>
      </c>
      <c r="K290">
        <f t="shared" si="155"/>
        <v>94.11651958891125</v>
      </c>
      <c r="L290">
        <f t="shared" si="174"/>
        <v>290</v>
      </c>
      <c r="M290">
        <f t="shared" si="156"/>
        <v>0.001582057869311789</v>
      </c>
      <c r="N290">
        <f t="shared" si="157"/>
        <v>0.64149718085509</v>
      </c>
      <c r="O290">
        <f t="shared" si="158"/>
        <v>0.47914607363008477</v>
      </c>
      <c r="P290">
        <f t="shared" si="159"/>
        <v>0.9998583390989905</v>
      </c>
      <c r="Q290">
        <f t="shared" si="171"/>
        <v>0.0021194271296356717</v>
      </c>
      <c r="R290">
        <f t="shared" si="160"/>
        <v>0.0012581288760589015</v>
      </c>
      <c r="S290">
        <f t="shared" si="175"/>
        <v>99.98929317055362</v>
      </c>
      <c r="T290">
        <f t="shared" si="172"/>
        <v>0.002119427129636418</v>
      </c>
      <c r="U290">
        <f t="shared" si="173"/>
        <v>7.432388981634978</v>
      </c>
      <c r="V290">
        <f t="shared" si="161"/>
        <v>0.012520503380406427</v>
      </c>
      <c r="W290">
        <f t="shared" si="162"/>
        <v>0.0011382275800369478</v>
      </c>
      <c r="Y290">
        <f>MIN(Y289+($Q$303-SUM($Q$204:$Q290))*(1/M290-1/M289)*$Y$203/$Q$303,1)</f>
        <v>0.029704017016792893</v>
      </c>
      <c r="Z290">
        <f t="shared" si="163"/>
        <v>94.11651958891125</v>
      </c>
      <c r="AA290">
        <f t="shared" si="164"/>
        <v>2.795638699430341</v>
      </c>
      <c r="AB290">
        <f t="shared" si="165"/>
        <v>48.45607914417079</v>
      </c>
      <c r="AD290">
        <f t="shared" si="166"/>
        <v>16.777373866755333</v>
      </c>
      <c r="AE290">
        <f t="shared" si="167"/>
        <v>57.46255726324174</v>
      </c>
      <c r="AF290">
        <f t="shared" si="168"/>
        <v>94.11651958891125</v>
      </c>
      <c r="AG290">
        <f t="shared" si="169"/>
        <v>72.700092323866</v>
      </c>
      <c r="AH290">
        <f t="shared" si="170"/>
        <v>83.40830595638863</v>
      </c>
    </row>
    <row r="291" spans="1:34" ht="12.75">
      <c r="A291" s="5">
        <f t="shared" si="150"/>
        <v>291</v>
      </c>
      <c r="B291">
        <f t="shared" si="176"/>
        <v>0.6459973977123908</v>
      </c>
      <c r="C291">
        <f t="shared" si="121"/>
        <v>0.4879604995784403</v>
      </c>
      <c r="D291">
        <f t="shared" si="122"/>
        <v>0.009640598525070057</v>
      </c>
      <c r="E291">
        <f t="shared" si="151"/>
        <v>0.9998814725061875</v>
      </c>
      <c r="F291">
        <f t="shared" si="152"/>
        <v>0.0001185274938124703</v>
      </c>
      <c r="G291">
        <f t="shared" si="120"/>
        <v>0.004867054638696913</v>
      </c>
      <c r="I291">
        <f t="shared" si="153"/>
        <v>205.46307248108812</v>
      </c>
      <c r="J291">
        <f t="shared" si="154"/>
        <v>0.6703504207645842</v>
      </c>
      <c r="K291">
        <f t="shared" si="155"/>
        <v>94.60916741174259</v>
      </c>
      <c r="L291">
        <f t="shared" si="174"/>
        <v>291</v>
      </c>
      <c r="M291">
        <f t="shared" si="156"/>
        <v>0.001421036570462184</v>
      </c>
      <c r="N291">
        <f t="shared" si="157"/>
        <v>0.6459973977123908</v>
      </c>
      <c r="O291">
        <f t="shared" si="158"/>
        <v>0.4879604995784403</v>
      </c>
      <c r="P291">
        <f t="shared" si="159"/>
        <v>0.9998814725061875</v>
      </c>
      <c r="Q291">
        <f t="shared" si="171"/>
        <v>0.001979695654107599</v>
      </c>
      <c r="R291">
        <f t="shared" si="160"/>
        <v>0.001175181837305837</v>
      </c>
      <c r="S291">
        <f t="shared" si="175"/>
        <v>99.99055129942968</v>
      </c>
      <c r="T291">
        <f t="shared" si="172"/>
        <v>0.0019796956541070967</v>
      </c>
      <c r="U291">
        <f t="shared" si="173"/>
        <v>7.298300570805019</v>
      </c>
      <c r="V291">
        <f t="shared" si="161"/>
        <v>0.012294619831359387</v>
      </c>
      <c r="W291">
        <f t="shared" si="162"/>
        <v>0.0011176927119417625</v>
      </c>
      <c r="Y291">
        <f>MIN(Y290+($Q$303-SUM($Q$204:$Q291))*(1/M291-1/M290)*$Y$203/$Q$303,1)</f>
        <v>0.029718748363786348</v>
      </c>
      <c r="Z291">
        <f t="shared" si="163"/>
        <v>94.60916741174259</v>
      </c>
      <c r="AA291">
        <f t="shared" si="164"/>
        <v>2.811666039216914</v>
      </c>
      <c r="AB291">
        <f t="shared" si="165"/>
        <v>48.71041672547975</v>
      </c>
      <c r="AD291">
        <f t="shared" si="166"/>
        <v>18.678461134644373</v>
      </c>
      <c r="AE291">
        <f t="shared" si="167"/>
        <v>63.97378702190841</v>
      </c>
      <c r="AF291">
        <f t="shared" si="168"/>
        <v>94.60916741174259</v>
      </c>
      <c r="AG291">
        <f t="shared" si="169"/>
        <v>74.14049943465587</v>
      </c>
      <c r="AH291">
        <f t="shared" si="170"/>
        <v>84.37483342319922</v>
      </c>
    </row>
    <row r="292" spans="1:34" ht="12.75">
      <c r="A292" s="5">
        <f t="shared" si="150"/>
        <v>292</v>
      </c>
      <c r="B292">
        <f t="shared" si="176"/>
        <v>0.6504976145696917</v>
      </c>
      <c r="C292">
        <f t="shared" si="121"/>
        <v>0.496855263847838</v>
      </c>
      <c r="D292">
        <f t="shared" si="122"/>
        <v>0.008100780705093562</v>
      </c>
      <c r="E292">
        <f t="shared" si="151"/>
        <v>0.9999021849349369</v>
      </c>
      <c r="F292">
        <f t="shared" si="152"/>
        <v>9.781506506312265E-05</v>
      </c>
      <c r="G292">
        <f t="shared" si="120"/>
        <v>0.004342379857313244</v>
      </c>
      <c r="I292">
        <f t="shared" si="153"/>
        <v>230.28846689122423</v>
      </c>
      <c r="J292">
        <f t="shared" si="154"/>
        <v>0.6730232959419435</v>
      </c>
      <c r="K292">
        <f t="shared" si="155"/>
        <v>95.09514471671702</v>
      </c>
      <c r="L292">
        <f t="shared" si="174"/>
        <v>292</v>
      </c>
      <c r="M292">
        <f t="shared" si="156"/>
        <v>0.0012678469912827187</v>
      </c>
      <c r="N292">
        <f t="shared" si="157"/>
        <v>0.6504976145696917</v>
      </c>
      <c r="O292">
        <f t="shared" si="158"/>
        <v>0.496855263847838</v>
      </c>
      <c r="P292">
        <f t="shared" si="159"/>
        <v>0.9999021849349369</v>
      </c>
      <c r="Q292">
        <f t="shared" si="171"/>
        <v>0.0018497289582229816</v>
      </c>
      <c r="R292">
        <f t="shared" si="160"/>
        <v>0.001098031341904511</v>
      </c>
      <c r="S292">
        <f t="shared" si="175"/>
        <v>99.991726481267</v>
      </c>
      <c r="T292">
        <f t="shared" si="172"/>
        <v>0.0018497289582237527</v>
      </c>
      <c r="U292">
        <f t="shared" si="173"/>
        <v>7.167793969968021</v>
      </c>
      <c r="V292">
        <f t="shared" si="161"/>
        <v>0.012074770151669243</v>
      </c>
      <c r="W292">
        <f t="shared" si="162"/>
        <v>0.0010977063774244766</v>
      </c>
      <c r="Y292">
        <f>MIN(Y291+($Q$303-SUM($Q$204:$Q292))*(1/M292-1/M291)*$Y$203/$Q$303,1)</f>
        <v>0.029734063756154634</v>
      </c>
      <c r="Z292">
        <f t="shared" si="163"/>
        <v>95.09514471671702</v>
      </c>
      <c r="AA292">
        <f t="shared" si="164"/>
        <v>2.827565095907615</v>
      </c>
      <c r="AB292">
        <f t="shared" si="165"/>
        <v>48.961354906312316</v>
      </c>
      <c r="AD292">
        <f t="shared" si="166"/>
        <v>20.935315171929474</v>
      </c>
      <c r="AE292">
        <f t="shared" si="167"/>
        <v>71.70351906353895</v>
      </c>
      <c r="AF292">
        <f t="shared" si="168"/>
        <v>95.09514471671702</v>
      </c>
      <c r="AG292">
        <f t="shared" si="169"/>
        <v>75.55496426483376</v>
      </c>
      <c r="AH292">
        <f t="shared" si="170"/>
        <v>85.32505449077539</v>
      </c>
    </row>
    <row r="293" spans="1:34" ht="12.75">
      <c r="A293" s="5">
        <f t="shared" si="150"/>
        <v>293</v>
      </c>
      <c r="B293">
        <f t="shared" si="176"/>
        <v>0.6549978314269925</v>
      </c>
      <c r="C293">
        <f t="shared" si="121"/>
        <v>0.5058303664382781</v>
      </c>
      <c r="D293">
        <f t="shared" si="122"/>
        <v>0.00669486008685416</v>
      </c>
      <c r="E293">
        <f t="shared" si="151"/>
        <v>0.9999205939905681</v>
      </c>
      <c r="F293">
        <f t="shared" si="152"/>
        <v>7.940600943190379E-05</v>
      </c>
      <c r="G293">
        <f t="shared" si="120"/>
        <v>0.003843161312501181</v>
      </c>
      <c r="I293">
        <f t="shared" si="153"/>
        <v>260.2024527950888</v>
      </c>
      <c r="J293">
        <f t="shared" si="154"/>
        <v>0.6756594698478439</v>
      </c>
      <c r="K293">
        <f t="shared" si="155"/>
        <v>95.57444906324434</v>
      </c>
      <c r="L293">
        <f t="shared" si="174"/>
        <v>293</v>
      </c>
      <c r="M293">
        <f t="shared" si="156"/>
        <v>0.0011220898832382544</v>
      </c>
      <c r="N293">
        <f t="shared" si="157"/>
        <v>0.6549978314269925</v>
      </c>
      <c r="O293">
        <f t="shared" si="158"/>
        <v>0.5058303664382781</v>
      </c>
      <c r="P293">
        <f t="shared" si="159"/>
        <v>0.9999205939905681</v>
      </c>
      <c r="Q293">
        <f t="shared" si="171"/>
        <v>0.00172878747964949</v>
      </c>
      <c r="R293">
        <f t="shared" si="160"/>
        <v>0.0010262383727672683</v>
      </c>
      <c r="S293">
        <f t="shared" si="175"/>
        <v>99.9928245126089</v>
      </c>
      <c r="T293">
        <f t="shared" si="172"/>
        <v>0.0017287874796475752</v>
      </c>
      <c r="U293">
        <f t="shared" si="173"/>
        <v>7.040743237401546</v>
      </c>
      <c r="V293">
        <f t="shared" si="161"/>
        <v>0.0118607421815896</v>
      </c>
      <c r="W293">
        <f t="shared" si="162"/>
        <v>0.0010782492892354183</v>
      </c>
      <c r="Y293">
        <f>MIN(Y292+($Q$303-SUM($Q$204:$Q293))*(1/M293-1/M292)*$Y$203/$Q$303,1)</f>
        <v>0.029750071486799416</v>
      </c>
      <c r="Z293">
        <f t="shared" si="163"/>
        <v>95.57444906324434</v>
      </c>
      <c r="AA293">
        <f t="shared" si="164"/>
        <v>2.8433466919429886</v>
      </c>
      <c r="AB293">
        <f t="shared" si="165"/>
        <v>49.208897877593664</v>
      </c>
      <c r="AD293">
        <f t="shared" si="166"/>
        <v>23.65476843591716</v>
      </c>
      <c r="AE293">
        <f t="shared" si="167"/>
        <v>81.01765488405894</v>
      </c>
      <c r="AF293">
        <f t="shared" si="168"/>
        <v>95.57444906324434</v>
      </c>
      <c r="AG293">
        <f t="shared" si="169"/>
        <v>76.94340416633301</v>
      </c>
      <c r="AH293">
        <f t="shared" si="170"/>
        <v>86.25892661478868</v>
      </c>
    </row>
    <row r="294" spans="1:34" ht="12.75">
      <c r="A294" s="5">
        <f t="shared" si="150"/>
        <v>294</v>
      </c>
      <c r="B294">
        <f t="shared" si="176"/>
        <v>0.6594980482842934</v>
      </c>
      <c r="C294">
        <f t="shared" si="121"/>
        <v>0.5148858073497604</v>
      </c>
      <c r="D294">
        <f t="shared" si="122"/>
        <v>0.005422836670351843</v>
      </c>
      <c r="E294">
        <f t="shared" si="151"/>
        <v>0.9999368113014853</v>
      </c>
      <c r="F294">
        <f t="shared" si="152"/>
        <v>6.318869851473785E-05</v>
      </c>
      <c r="G294">
        <f t="shared" si="120"/>
        <v>0.003368109294842146</v>
      </c>
      <c r="I294">
        <f t="shared" si="153"/>
        <v>296.9024792429924</v>
      </c>
      <c r="J294">
        <f t="shared" si="154"/>
        <v>0.678258929533457</v>
      </c>
      <c r="K294">
        <f t="shared" si="155"/>
        <v>96.0470780969922</v>
      </c>
      <c r="L294">
        <f t="shared" si="174"/>
        <v>294</v>
      </c>
      <c r="M294">
        <f t="shared" si="156"/>
        <v>0.0009833886891735674</v>
      </c>
      <c r="N294">
        <f t="shared" si="157"/>
        <v>0.6594980482842934</v>
      </c>
      <c r="O294">
        <f t="shared" si="158"/>
        <v>0.5148858073497604</v>
      </c>
      <c r="P294">
        <f t="shared" si="159"/>
        <v>0.9999368113014853</v>
      </c>
      <c r="Q294">
        <f t="shared" si="171"/>
        <v>0.0016161924963203147</v>
      </c>
      <c r="R294">
        <f t="shared" si="160"/>
        <v>0.0009594000286482341</v>
      </c>
      <c r="S294">
        <f t="shared" si="175"/>
        <v>99.99385075098168</v>
      </c>
      <c r="T294">
        <f t="shared" si="172"/>
        <v>0.001616192496319276</v>
      </c>
      <c r="U294">
        <f t="shared" si="173"/>
        <v>6.917027896679765</v>
      </c>
      <c r="V294">
        <f t="shared" si="161"/>
        <v>0.011652332968139839</v>
      </c>
      <c r="W294">
        <f t="shared" si="162"/>
        <v>0.0010593029971036217</v>
      </c>
      <c r="Y294">
        <f>MIN(Y293+($Q$303-SUM($Q$204:$Q294))*(1/M294-1/M293)*$Y$203/$Q$303,1)</f>
        <v>0.02976690408962987</v>
      </c>
      <c r="Z294">
        <f t="shared" si="163"/>
        <v>96.0470780969922</v>
      </c>
      <c r="AA294">
        <f t="shared" si="164"/>
        <v>2.8590241618023566</v>
      </c>
      <c r="AB294">
        <f t="shared" si="165"/>
        <v>49.453051129397274</v>
      </c>
      <c r="AD294">
        <f t="shared" si="166"/>
        <v>26.99113447663567</v>
      </c>
      <c r="AE294">
        <f t="shared" si="167"/>
        <v>92.44471886847735</v>
      </c>
      <c r="AF294">
        <f t="shared" si="168"/>
        <v>96.0470780969922</v>
      </c>
      <c r="AG294">
        <f t="shared" si="169"/>
        <v>78.30574453309626</v>
      </c>
      <c r="AH294">
        <f t="shared" si="170"/>
        <v>87.17641131504422</v>
      </c>
    </row>
    <row r="295" spans="1:34" ht="12.75">
      <c r="A295" s="5">
        <f t="shared" si="150"/>
        <v>295</v>
      </c>
      <c r="B295">
        <f t="shared" si="176"/>
        <v>0.6639982651415942</v>
      </c>
      <c r="C295">
        <f t="shared" si="121"/>
        <v>0.5240215865822849</v>
      </c>
      <c r="D295">
        <f t="shared" si="122"/>
        <v>0.004284710455586618</v>
      </c>
      <c r="E295">
        <f t="shared" si="151"/>
        <v>0.9999509428576648</v>
      </c>
      <c r="F295">
        <f t="shared" si="152"/>
        <v>4.9057142335162673E-05</v>
      </c>
      <c r="G295">
        <f t="shared" si="120"/>
        <v>0.0029160068730651446</v>
      </c>
      <c r="I295">
        <f t="shared" si="153"/>
        <v>342.93471981732864</v>
      </c>
      <c r="J295">
        <f t="shared" si="154"/>
        <v>0.6808216625033421</v>
      </c>
      <c r="K295">
        <f t="shared" si="155"/>
        <v>96.5130295460622</v>
      </c>
      <c r="L295">
        <f t="shared" si="174"/>
        <v>295</v>
      </c>
      <c r="M295">
        <f t="shared" si="156"/>
        <v>0.0008513881010084742</v>
      </c>
      <c r="N295">
        <f t="shared" si="157"/>
        <v>0.6639982651415942</v>
      </c>
      <c r="O295">
        <f t="shared" si="158"/>
        <v>0.5240215865822849</v>
      </c>
      <c r="P295">
        <f t="shared" si="159"/>
        <v>0.9999509428576648</v>
      </c>
      <c r="Q295">
        <f t="shared" si="171"/>
        <v>0.001511320708610443</v>
      </c>
      <c r="R295">
        <f t="shared" si="160"/>
        <v>0.0008971463080287432</v>
      </c>
      <c r="S295">
        <f t="shared" si="175"/>
        <v>99.99481015101033</v>
      </c>
      <c r="T295">
        <f t="shared" si="172"/>
        <v>0.001511320708613343</v>
      </c>
      <c r="U295">
        <f t="shared" si="173"/>
        <v>6.796532655647579</v>
      </c>
      <c r="V295">
        <f t="shared" si="161"/>
        <v>0.011449348291692713</v>
      </c>
      <c r="W295">
        <f t="shared" si="162"/>
        <v>0.0010408498446993378</v>
      </c>
      <c r="Y295">
        <f>MIN(Y294+($Q$303-SUM($Q$204:$Q295))*(1/M295-1/M294)*$Y$203/$Q$303,1)</f>
        <v>0.029784725204546444</v>
      </c>
      <c r="Z295">
        <f t="shared" si="163"/>
        <v>96.5130295460622</v>
      </c>
      <c r="AA295">
        <f t="shared" si="164"/>
        <v>2.8746140636877344</v>
      </c>
      <c r="AB295">
        <f t="shared" si="165"/>
        <v>49.693821804874965</v>
      </c>
      <c r="AD295">
        <f t="shared" si="166"/>
        <v>31.175883619757144</v>
      </c>
      <c r="AE295">
        <f t="shared" si="167"/>
        <v>106.77749759646457</v>
      </c>
      <c r="AF295">
        <f t="shared" si="168"/>
        <v>96.5130295460622</v>
      </c>
      <c r="AG295">
        <f t="shared" si="169"/>
        <v>80.30017249107263</v>
      </c>
      <c r="AH295">
        <f t="shared" si="170"/>
        <v>88.40660101856741</v>
      </c>
    </row>
    <row r="296" spans="1:34" ht="12.75">
      <c r="A296" s="5">
        <f t="shared" si="150"/>
        <v>296</v>
      </c>
      <c r="B296">
        <f t="shared" si="176"/>
        <v>0.6684984819988951</v>
      </c>
      <c r="C296">
        <f t="shared" si="121"/>
        <v>0.5332377041358516</v>
      </c>
      <c r="D296">
        <f t="shared" si="122"/>
        <v>0.0032804814425584786</v>
      </c>
      <c r="E296">
        <f t="shared" si="151"/>
        <v>0.9999630893277163</v>
      </c>
      <c r="F296">
        <f t="shared" si="152"/>
        <v>3.6910672283729795E-05</v>
      </c>
      <c r="G296">
        <f t="shared" si="120"/>
        <v>0.002485705302634193</v>
      </c>
      <c r="I296">
        <f t="shared" si="153"/>
        <v>402.3003044408617</v>
      </c>
      <c r="J296">
        <f t="shared" si="154"/>
        <v>0.6833476566957565</v>
      </c>
      <c r="K296">
        <f t="shared" si="155"/>
        <v>96.97230121741028</v>
      </c>
      <c r="L296">
        <f t="shared" si="174"/>
        <v>296</v>
      </c>
      <c r="M296">
        <f t="shared" si="156"/>
        <v>0.0007257527191806249</v>
      </c>
      <c r="N296">
        <f t="shared" si="157"/>
        <v>0.6684984819988951</v>
      </c>
      <c r="O296">
        <f t="shared" si="158"/>
        <v>0.5332377041358516</v>
      </c>
      <c r="P296">
        <f t="shared" si="159"/>
        <v>0.9999630893277163</v>
      </c>
      <c r="Q296">
        <f t="shared" si="171"/>
        <v>0.0014135993411610308</v>
      </c>
      <c r="R296">
        <f t="shared" si="160"/>
        <v>0.0008391372014749348</v>
      </c>
      <c r="S296">
        <f t="shared" si="175"/>
        <v>99.99570729731836</v>
      </c>
      <c r="T296">
        <f t="shared" si="172"/>
        <v>0.0014135993411602242</v>
      </c>
      <c r="U296">
        <f t="shared" si="173"/>
        <v>6.679147142042793</v>
      </c>
      <c r="V296">
        <f t="shared" si="161"/>
        <v>0.011251602220606947</v>
      </c>
      <c r="W296">
        <f t="shared" si="162"/>
        <v>0.001022872929146086</v>
      </c>
      <c r="Y296">
        <f>MIN(Y295+($Q$303-SUM($Q$204:$Q296))*(1/M296-1/M295)*$Y$203/$Q$303,1)</f>
        <v>0.02980373753616395</v>
      </c>
      <c r="Z296">
        <f t="shared" si="163"/>
        <v>96.97230121741028</v>
      </c>
      <c r="AA296">
        <f t="shared" si="164"/>
        <v>2.8901370137615277</v>
      </c>
      <c r="AB296">
        <f t="shared" si="165"/>
        <v>49.931219115585904</v>
      </c>
      <c r="AD296">
        <f t="shared" si="166"/>
        <v>36.57275494916924</v>
      </c>
      <c r="AE296">
        <f t="shared" si="167"/>
        <v>125.26179855271819</v>
      </c>
      <c r="AF296">
        <f t="shared" si="168"/>
        <v>96.97230121741028</v>
      </c>
      <c r="AG296">
        <f t="shared" si="169"/>
        <v>81.59698213346819</v>
      </c>
      <c r="AH296">
        <f t="shared" si="170"/>
        <v>89.28464167543923</v>
      </c>
    </row>
    <row r="297" spans="1:34" ht="12.75">
      <c r="A297" s="5">
        <f t="shared" si="150"/>
        <v>297</v>
      </c>
      <c r="B297">
        <f t="shared" si="176"/>
        <v>0.6729986988561959</v>
      </c>
      <c r="C297">
        <f t="shared" si="121"/>
        <v>0.5425341600104606</v>
      </c>
      <c r="D297">
        <f t="shared" si="122"/>
        <v>0.0024101496312674297</v>
      </c>
      <c r="E297">
        <f t="shared" si="151"/>
        <v>0.9999733463560124</v>
      </c>
      <c r="F297">
        <f t="shared" si="152"/>
        <v>2.6653643987573084E-05</v>
      </c>
      <c r="G297">
        <f t="shared" si="120"/>
        <v>0.002076119755789988</v>
      </c>
      <c r="I297">
        <f t="shared" si="153"/>
        <v>481.66778299332174</v>
      </c>
      <c r="J297">
        <f t="shared" si="154"/>
        <v>0.6858369004643835</v>
      </c>
      <c r="K297">
        <f t="shared" si="155"/>
        <v>97.42489099352429</v>
      </c>
      <c r="L297">
        <f t="shared" si="174"/>
        <v>297</v>
      </c>
      <c r="M297">
        <f t="shared" si="156"/>
        <v>0.0006061658059434644</v>
      </c>
      <c r="N297">
        <f t="shared" si="157"/>
        <v>0.6729986988561959</v>
      </c>
      <c r="O297">
        <f t="shared" si="158"/>
        <v>0.5425341600104606</v>
      </c>
      <c r="P297">
        <f t="shared" si="159"/>
        <v>0.9999733463560124</v>
      </c>
      <c r="Q297">
        <f t="shared" si="171"/>
        <v>0.001322501710946759</v>
      </c>
      <c r="R297">
        <f t="shared" si="160"/>
        <v>0.0007850600607653068</v>
      </c>
      <c r="S297">
        <f t="shared" si="175"/>
        <v>99.99654643451984</v>
      </c>
      <c r="T297">
        <f t="shared" si="172"/>
        <v>0.0013225017109497422</v>
      </c>
      <c r="U297">
        <f t="shared" si="173"/>
        <v>6.564765654653231</v>
      </c>
      <c r="V297">
        <f t="shared" si="161"/>
        <v>0.011058916692029847</v>
      </c>
      <c r="W297">
        <f t="shared" si="162"/>
        <v>0.0010053560629118042</v>
      </c>
      <c r="Y297">
        <f>MIN(Y296+($Q$303-SUM($Q$204:$Q297))*(1/M297-1/M296)*$Y$203/$Q$303,1)</f>
        <v>0.029824189195478735</v>
      </c>
      <c r="Z297">
        <f t="shared" si="163"/>
        <v>97.42489099352429</v>
      </c>
      <c r="AA297">
        <f t="shared" si="164"/>
        <v>2.9056183813397607</v>
      </c>
      <c r="AB297">
        <f t="shared" si="165"/>
        <v>50.165254687432025</v>
      </c>
      <c r="AD297">
        <f t="shared" si="166"/>
        <v>43.78798027212015</v>
      </c>
      <c r="AE297">
        <f t="shared" si="167"/>
        <v>149.97396754770057</v>
      </c>
      <c r="AF297">
        <f t="shared" si="168"/>
        <v>97.42489099352429</v>
      </c>
      <c r="AG297">
        <f t="shared" si="169"/>
        <v>83.49285008279554</v>
      </c>
      <c r="AH297">
        <f t="shared" si="170"/>
        <v>90.45887053815991</v>
      </c>
    </row>
    <row r="298" spans="1:34" ht="12.75">
      <c r="A298" s="5">
        <f t="shared" si="150"/>
        <v>298</v>
      </c>
      <c r="B298">
        <f t="shared" si="176"/>
        <v>0.6774989157134967</v>
      </c>
      <c r="C298">
        <f t="shared" si="121"/>
        <v>0.5519109542061119</v>
      </c>
      <c r="D298">
        <f t="shared" si="122"/>
        <v>0.0016737150217134694</v>
      </c>
      <c r="E298">
        <f t="shared" si="151"/>
        <v>0.9999818048412834</v>
      </c>
      <c r="F298">
        <f t="shared" si="152"/>
        <v>1.819515871659405E-05</v>
      </c>
      <c r="G298">
        <f t="shared" si="120"/>
        <v>0.0016862253482992414</v>
      </c>
      <c r="I298">
        <f t="shared" si="153"/>
        <v>593.0405452679375</v>
      </c>
      <c r="J298">
        <f t="shared" si="154"/>
        <v>0.6882893825600224</v>
      </c>
      <c r="K298">
        <f t="shared" si="155"/>
        <v>97.87079682909499</v>
      </c>
      <c r="L298">
        <f t="shared" si="174"/>
        <v>298</v>
      </c>
      <c r="M298">
        <f t="shared" si="156"/>
        <v>0.00049232812529409</v>
      </c>
      <c r="N298">
        <f t="shared" si="157"/>
        <v>0.6774989157134967</v>
      </c>
      <c r="O298">
        <f t="shared" si="158"/>
        <v>0.5519109542061119</v>
      </c>
      <c r="P298">
        <f t="shared" si="159"/>
        <v>0.9999818048412834</v>
      </c>
      <c r="Q298">
        <f t="shared" si="171"/>
        <v>0.0012375432140329834</v>
      </c>
      <c r="R298">
        <f t="shared" si="160"/>
        <v>0.0007346272165598274</v>
      </c>
      <c r="S298">
        <f t="shared" si="175"/>
        <v>99.9973314945806</v>
      </c>
      <c r="T298">
        <f t="shared" si="172"/>
        <v>0.001237543214031635</v>
      </c>
      <c r="U298">
        <f t="shared" si="173"/>
        <v>6.453286928978419</v>
      </c>
      <c r="V298">
        <f t="shared" si="161"/>
        <v>0.01087112111713411</v>
      </c>
      <c r="W298">
        <f t="shared" si="162"/>
        <v>0.0009882837379212828</v>
      </c>
      <c r="Y298">
        <f>MIN(Y297+($Q$303-SUM($Q$204:$Q298))*(1/M298-1/M297)*$Y$203/$Q$303,1)</f>
        <v>0.029846366591648132</v>
      </c>
      <c r="Z298">
        <f t="shared" si="163"/>
        <v>97.87079682909499</v>
      </c>
      <c r="AA298">
        <f t="shared" si="164"/>
        <v>2.9210876807778825</v>
      </c>
      <c r="AB298">
        <f t="shared" si="165"/>
        <v>50.395942254936436</v>
      </c>
      <c r="AD298">
        <f t="shared" si="166"/>
        <v>53.91277684253977</v>
      </c>
      <c r="AE298">
        <f t="shared" si="167"/>
        <v>184.65142704326868</v>
      </c>
      <c r="AF298">
        <f t="shared" si="168"/>
        <v>97.87079682909499</v>
      </c>
      <c r="AG298">
        <f t="shared" si="169"/>
        <v>85.32936142756304</v>
      </c>
      <c r="AH298">
        <f t="shared" si="170"/>
        <v>91.60007912832901</v>
      </c>
    </row>
    <row r="299" spans="1:34" ht="12.75">
      <c r="A299" s="5">
        <f t="shared" si="150"/>
        <v>299</v>
      </c>
      <c r="B299">
        <f t="shared" si="176"/>
        <v>0.6819991325707976</v>
      </c>
      <c r="C299">
        <f t="shared" si="121"/>
        <v>0.5613680867228056</v>
      </c>
      <c r="D299">
        <f t="shared" si="122"/>
        <v>0.001071177613896598</v>
      </c>
      <c r="E299">
        <f t="shared" si="151"/>
        <v>0.9999885511979516</v>
      </c>
      <c r="F299">
        <f t="shared" si="152"/>
        <v>1.1448802048397155E-05</v>
      </c>
      <c r="G299">
        <f t="shared" si="120"/>
        <v>0.001315053440241447</v>
      </c>
      <c r="I299">
        <f t="shared" si="153"/>
        <v>760.4253708627974</v>
      </c>
      <c r="J299">
        <f t="shared" si="154"/>
        <v>0.6907050921143848</v>
      </c>
      <c r="K299">
        <f t="shared" si="155"/>
        <v>98.31001674806997</v>
      </c>
      <c r="L299">
        <f t="shared" si="174"/>
        <v>299</v>
      </c>
      <c r="M299">
        <f t="shared" si="156"/>
        <v>0.0003839568629119668</v>
      </c>
      <c r="N299">
        <f t="shared" si="157"/>
        <v>0.6819991325707976</v>
      </c>
      <c r="O299">
        <f t="shared" si="158"/>
        <v>0.5613680867228056</v>
      </c>
      <c r="P299">
        <f t="shared" si="159"/>
        <v>0.9999885511979516</v>
      </c>
      <c r="Q299">
        <f t="shared" si="171"/>
        <v>0.0011582776886407205</v>
      </c>
      <c r="R299">
        <f t="shared" si="160"/>
        <v>0.0006875738194519358</v>
      </c>
      <c r="S299">
        <f t="shared" si="175"/>
        <v>99.99806612179717</v>
      </c>
      <c r="T299">
        <f t="shared" si="172"/>
        <v>0.0011582776886407244</v>
      </c>
      <c r="U299">
        <f t="shared" si="173"/>
        <v>6.34461391644135</v>
      </c>
      <c r="V299">
        <f t="shared" si="161"/>
        <v>0.010688052009180882</v>
      </c>
      <c r="W299">
        <f t="shared" si="162"/>
        <v>0.0009716410917437164</v>
      </c>
      <c r="Y299">
        <f>MIN(Y298+($Q$303-SUM($Q$204:$Q299))*(1/M299-1/M298)*$Y$203/$Q$303,1)</f>
        <v>0.02987052402117171</v>
      </c>
      <c r="Z299">
        <f t="shared" si="163"/>
        <v>98.31001674806997</v>
      </c>
      <c r="AA299">
        <f t="shared" si="164"/>
        <v>2.936571716795017</v>
      </c>
      <c r="AB299">
        <f t="shared" si="165"/>
        <v>50.62329423243249</v>
      </c>
      <c r="AD299">
        <f t="shared" si="166"/>
        <v>69.1295791693452</v>
      </c>
      <c r="AE299">
        <f t="shared" si="167"/>
        <v>236.76902196675786</v>
      </c>
      <c r="AF299">
        <f t="shared" si="168"/>
        <v>98.31001674806997</v>
      </c>
      <c r="AG299">
        <f t="shared" si="169"/>
        <v>87.68547076229122</v>
      </c>
      <c r="AH299">
        <f t="shared" si="170"/>
        <v>92.9977437551806</v>
      </c>
    </row>
    <row r="300" spans="1:34" ht="12.75">
      <c r="A300" s="5">
        <f t="shared" si="150"/>
        <v>300</v>
      </c>
      <c r="B300">
        <f t="shared" si="176"/>
        <v>0.6864993494280984</v>
      </c>
      <c r="C300">
        <f t="shared" si="121"/>
        <v>0.5709055575605413</v>
      </c>
      <c r="D300">
        <f t="shared" si="122"/>
        <v>0.0006025374078168154</v>
      </c>
      <c r="E300">
        <f t="shared" si="151"/>
        <v>0.9999936676013993</v>
      </c>
      <c r="F300">
        <f t="shared" si="152"/>
        <v>6.33239860070578E-06</v>
      </c>
      <c r="G300">
        <f t="shared" si="120"/>
        <v>0.0009616881900508652</v>
      </c>
      <c r="I300">
        <f t="shared" si="153"/>
        <v>1039.8380788549648</v>
      </c>
      <c r="J300">
        <f t="shared" si="154"/>
        <v>0.6930840186236001</v>
      </c>
      <c r="K300">
        <f t="shared" si="155"/>
        <v>98.74254884065458</v>
      </c>
      <c r="L300">
        <f t="shared" si="174"/>
        <v>300</v>
      </c>
      <c r="M300">
        <f t="shared" si="156"/>
        <v>0.00028078462004070564</v>
      </c>
      <c r="N300">
        <f t="shared" si="157"/>
        <v>0.6864993494280984</v>
      </c>
      <c r="O300">
        <f t="shared" si="158"/>
        <v>0.5709055575605413</v>
      </c>
      <c r="P300">
        <f t="shared" si="159"/>
        <v>0.9999936676013993</v>
      </c>
      <c r="Q300">
        <f t="shared" si="171"/>
        <v>0.0010842941167118064</v>
      </c>
      <c r="R300">
        <f t="shared" si="160"/>
        <v>0.0006436558819601438</v>
      </c>
      <c r="S300">
        <f t="shared" si="175"/>
        <v>99.99875369561661</v>
      </c>
      <c r="T300">
        <f t="shared" si="172"/>
        <v>0.0010842941167036669</v>
      </c>
      <c r="U300">
        <f t="shared" si="173"/>
        <v>6.238653576265672</v>
      </c>
      <c r="V300">
        <f t="shared" si="161"/>
        <v>0.010509552632918858</v>
      </c>
      <c r="W300">
        <f t="shared" si="162"/>
        <v>0.0009554138757198961</v>
      </c>
      <c r="Y300">
        <f>MIN(Y299+($Q$303-SUM($Q$204:$Q300))*(1/M300-1/M299)*$Y$203/$Q$303,1)</f>
        <v>0.029896514529179886</v>
      </c>
      <c r="Z300">
        <f t="shared" si="163"/>
        <v>98.74254884065458</v>
      </c>
      <c r="AA300">
        <f t="shared" si="164"/>
        <v>2.9520580460628842</v>
      </c>
      <c r="AB300">
        <f t="shared" si="165"/>
        <v>50.84730344335873</v>
      </c>
      <c r="AD300">
        <f t="shared" si="166"/>
        <v>94.53073444136042</v>
      </c>
      <c r="AE300">
        <f t="shared" si="167"/>
        <v>323.7680571532433</v>
      </c>
      <c r="AF300">
        <f t="shared" si="168"/>
        <v>98.74254884065458</v>
      </c>
      <c r="AG300">
        <f t="shared" si="169"/>
        <v>89.93552306075506</v>
      </c>
      <c r="AH300">
        <f t="shared" si="170"/>
        <v>94.33903595070481</v>
      </c>
    </row>
    <row r="301" spans="1:34" ht="12.75">
      <c r="A301" s="5">
        <f t="shared" si="150"/>
        <v>301</v>
      </c>
      <c r="B301">
        <f t="shared" si="176"/>
        <v>0.6909995662853993</v>
      </c>
      <c r="C301">
        <f t="shared" si="121"/>
        <v>0.5805233667193194</v>
      </c>
      <c r="D301">
        <f t="shared" si="122"/>
        <v>0.00026779440347412143</v>
      </c>
      <c r="E301">
        <f t="shared" si="151"/>
        <v>0.9999972322182606</v>
      </c>
      <c r="F301">
        <f t="shared" si="152"/>
        <v>2.7677817393545467E-06</v>
      </c>
      <c r="G301">
        <f t="shared" si="120"/>
        <v>0.0006252633427494219</v>
      </c>
      <c r="I301">
        <f t="shared" si="153"/>
        <v>1599.3261264970017</v>
      </c>
      <c r="J301">
        <f t="shared" si="154"/>
        <v>0.6954261519335904</v>
      </c>
      <c r="K301">
        <f t="shared" si="155"/>
        <v>99.1683912606528</v>
      </c>
      <c r="L301">
        <f t="shared" si="174"/>
        <v>301</v>
      </c>
      <c r="M301">
        <f t="shared" si="156"/>
        <v>0.00018255847574668877</v>
      </c>
      <c r="N301">
        <f t="shared" si="157"/>
        <v>0.6909995662853993</v>
      </c>
      <c r="O301">
        <f t="shared" si="158"/>
        <v>0.5805233667193194</v>
      </c>
      <c r="P301">
        <f t="shared" si="159"/>
        <v>0.9999972322182606</v>
      </c>
      <c r="Q301">
        <f t="shared" si="171"/>
        <v>0.0010152136302170262</v>
      </c>
      <c r="R301">
        <f t="shared" si="160"/>
        <v>0.000602648501420375</v>
      </c>
      <c r="S301">
        <f>S302-R301</f>
        <v>99.99939735149857</v>
      </c>
      <c r="T301">
        <f t="shared" si="172"/>
        <v>0.0010152136302223245</v>
      </c>
      <c r="U301">
        <f t="shared" si="173"/>
        <v>6.135316679197835</v>
      </c>
      <c r="V301">
        <f t="shared" si="161"/>
        <v>0.010335472673937226</v>
      </c>
      <c r="W301">
        <f t="shared" si="162"/>
        <v>0.000939588424903384</v>
      </c>
      <c r="Y301">
        <f>MIN(Y300+($Q$303-SUM($Q$204:$Q301))*(1/M301-1/M300)*$Y$203/$Q$303,1)</f>
        <v>0.029921681756467266</v>
      </c>
      <c r="Z301">
        <f t="shared" si="163"/>
        <v>99.1683912606528</v>
      </c>
      <c r="AA301">
        <f t="shared" si="164"/>
        <v>2.967285043602083</v>
      </c>
      <c r="AB301">
        <f t="shared" si="165"/>
        <v>51.06783815212744</v>
      </c>
      <c r="AD301">
        <f t="shared" si="166"/>
        <v>145.39328422700015</v>
      </c>
      <c r="AE301">
        <f t="shared" si="167"/>
        <v>497.9724471146052</v>
      </c>
      <c r="AF301">
        <f t="shared" si="168"/>
        <v>99.1683912606528</v>
      </c>
      <c r="AG301">
        <f t="shared" si="169"/>
        <v>92.598578797636</v>
      </c>
      <c r="AH301">
        <f t="shared" si="170"/>
        <v>95.8834850291444</v>
      </c>
    </row>
    <row r="302" spans="1:34" ht="12.75">
      <c r="A302" s="5">
        <f t="shared" si="150"/>
        <v>302</v>
      </c>
      <c r="B302">
        <f t="shared" si="176"/>
        <v>0.6954997831427001</v>
      </c>
      <c r="C302">
        <f t="shared" si="121"/>
        <v>0.5902215141991396</v>
      </c>
      <c r="D302">
        <f t="shared" si="122"/>
        <v>6.694860086851632E-05</v>
      </c>
      <c r="E302">
        <f t="shared" si="151"/>
        <v>0.9999993194227554</v>
      </c>
      <c r="F302">
        <f t="shared" si="152"/>
        <v>6.805772445606095E-07</v>
      </c>
      <c r="G302">
        <f t="shared" si="120"/>
        <v>0.00030495923487060484</v>
      </c>
      <c r="I302">
        <f t="shared" si="153"/>
        <v>3279.126800092816</v>
      </c>
      <c r="J302">
        <f t="shared" si="154"/>
        <v>0.6977314822248721</v>
      </c>
      <c r="K302">
        <f t="shared" si="155"/>
        <v>99.58754222270403</v>
      </c>
      <c r="L302">
        <f t="shared" si="174"/>
        <v>302</v>
      </c>
      <c r="M302">
        <f>$I$203/I302</f>
        <v>8.903911244508273E-05</v>
      </c>
      <c r="N302">
        <f t="shared" si="157"/>
        <v>0.6954997831427001</v>
      </c>
      <c r="O302">
        <f t="shared" si="158"/>
        <v>0.5902215141991396</v>
      </c>
      <c r="P302">
        <f t="shared" si="159"/>
        <v>0.9999993194227554</v>
      </c>
      <c r="Q302">
        <f t="shared" si="171"/>
        <v>0.0009506867920395957</v>
      </c>
      <c r="R302">
        <f t="shared" si="160"/>
        <v>0.0005643442458710178</v>
      </c>
      <c r="S302">
        <v>100</v>
      </c>
      <c r="T302">
        <f t="shared" si="172"/>
        <v>0.0009506867920043531</v>
      </c>
      <c r="U302">
        <f t="shared" si="173"/>
        <v>6.034517622312834</v>
      </c>
      <c r="V302">
        <f t="shared" si="161"/>
        <v>0.010165667926689886</v>
      </c>
      <c r="W302">
        <f>V302*$C$11/$C$10*$C$13/$C$12</f>
        <v>0.0009241516296990804</v>
      </c>
      <c r="Y302">
        <f>MIN(Y301+($Q$303-SUM($Q$204:$Q302))*(1/M302-1/M301)*$Y$203/$Q$303,1)</f>
        <v>0.029921681756467266</v>
      </c>
      <c r="Z302">
        <f>K302</f>
        <v>99.58754222270403</v>
      </c>
      <c r="AA302">
        <f>Z302*Y302</f>
        <v>2.9798267452964966</v>
      </c>
      <c r="AB302">
        <f>($C$18*Z302+$C$19*AA302)/($C$18+$C$19)</f>
        <v>51.28368448400026</v>
      </c>
      <c r="AD302">
        <f t="shared" si="166"/>
        <v>298.1024363720742</v>
      </c>
      <c r="AE302">
        <f t="shared" si="167"/>
        <v>1021.0017644230397</v>
      </c>
      <c r="AF302">
        <f t="shared" si="168"/>
        <v>99.58754222270403</v>
      </c>
      <c r="AG302">
        <f t="shared" si="169"/>
        <v>96.0470780969922</v>
      </c>
      <c r="AH302">
        <f t="shared" si="170"/>
        <v>97.81731015984812</v>
      </c>
    </row>
    <row r="303" spans="1:17" ht="12.75">
      <c r="A303" s="5">
        <f t="shared" si="150"/>
        <v>303</v>
      </c>
      <c r="B303">
        <f t="shared" si="176"/>
        <v>0.700000000000001</v>
      </c>
      <c r="C303">
        <f t="shared" si="121"/>
        <v>0.6000000000000021</v>
      </c>
      <c r="D303">
        <f t="shared" si="122"/>
        <v>2.9439669629244897E-30</v>
      </c>
      <c r="E303">
        <f t="shared" si="151"/>
        <v>1</v>
      </c>
      <c r="F303">
        <f t="shared" si="152"/>
        <v>0</v>
      </c>
      <c r="G303">
        <f t="shared" si="120"/>
        <v>-6.606285766364534E-17</v>
      </c>
      <c r="I303">
        <f t="shared" si="153"/>
        <v>-15137098747550912</v>
      </c>
      <c r="J303">
        <f t="shared" si="154"/>
        <v>0.700000000000001</v>
      </c>
      <c r="K303">
        <f t="shared" si="155"/>
        <v>100.00000000000018</v>
      </c>
      <c r="L303">
        <f t="shared" si="174"/>
        <v>303</v>
      </c>
      <c r="Q303">
        <f>SUM(Q204:Q302)</f>
        <v>168.45866667290824</v>
      </c>
    </row>
    <row r="305" spans="2:20" ht="12.75">
      <c r="B305" t="s">
        <v>55</v>
      </c>
      <c r="O305" s="11"/>
      <c r="P305" s="11"/>
      <c r="Q305" s="11"/>
      <c r="R305" s="11" t="s">
        <v>8</v>
      </c>
      <c r="S305" s="11" t="s">
        <v>12</v>
      </c>
      <c r="T305" s="11" t="s">
        <v>38</v>
      </c>
    </row>
    <row r="306" spans="2:20" ht="12.75">
      <c r="B306" t="s">
        <v>56</v>
      </c>
      <c r="O306" s="11" t="s">
        <v>64</v>
      </c>
      <c r="P306" s="11"/>
      <c r="Q306" s="11"/>
      <c r="R306" s="11">
        <f>C23</f>
        <v>0.15</v>
      </c>
      <c r="S306" s="11">
        <f>C24</f>
        <v>0</v>
      </c>
      <c r="T306" s="11">
        <v>0</v>
      </c>
    </row>
    <row r="307" spans="2:20" ht="12.75">
      <c r="B307" t="s">
        <v>8</v>
      </c>
      <c r="C307" t="s">
        <v>9</v>
      </c>
      <c r="D307" t="s">
        <v>10</v>
      </c>
      <c r="E307" t="s">
        <v>12</v>
      </c>
      <c r="F307" t="s">
        <v>57</v>
      </c>
      <c r="G307" t="s">
        <v>58</v>
      </c>
      <c r="H307" t="s">
        <v>85</v>
      </c>
      <c r="I307" t="s">
        <v>49</v>
      </c>
      <c r="J307" t="s">
        <v>59</v>
      </c>
      <c r="K307" t="s">
        <v>86</v>
      </c>
      <c r="L307" t="s">
        <v>60</v>
      </c>
      <c r="M307" t="s">
        <v>15</v>
      </c>
      <c r="O307" s="11" t="s">
        <v>61</v>
      </c>
      <c r="P307" s="11"/>
      <c r="Q307" s="11"/>
      <c r="R307" s="11">
        <f>L29</f>
        <v>0.17252700203787863</v>
      </c>
      <c r="S307" s="11">
        <f>M29</f>
        <v>0.5225256581553069</v>
      </c>
      <c r="T307" s="11">
        <f>O29</f>
        <v>0.043296549408543564</v>
      </c>
    </row>
    <row r="308" spans="2:20" ht="12.75">
      <c r="B308">
        <f>($C$23+$R$309)/2</f>
        <v>0.19998915713495835</v>
      </c>
      <c r="C308">
        <f aca="true" t="shared" si="177" ref="C308:C328">$C$8*(($B308-$C$17)/(1-$C$16-$C$17))^$C$14</f>
        <v>0.00495652726822524</v>
      </c>
      <c r="D308">
        <f aca="true" t="shared" si="178" ref="D308:D328">$C$9*((1-$B308-$C$16)/(1-$C$16-$C$17))^$C$15</f>
        <v>0.826482125562345</v>
      </c>
      <c r="E308">
        <f aca="true" t="shared" si="179" ref="E308:E328">C308/$C$21/(C308/$C$21+D308/$C$22)</f>
        <v>0.8570844227833702</v>
      </c>
      <c r="F308">
        <f>1/O180</f>
        <v>3.3266206996633745</v>
      </c>
      <c r="G308">
        <f>C175</f>
        <v>0</v>
      </c>
      <c r="H308">
        <f>$C$23</f>
        <v>0.15</v>
      </c>
      <c r="I308">
        <f>C176</f>
        <v>0</v>
      </c>
      <c r="J308">
        <f aca="true" t="shared" si="180" ref="J308:J328">E308/$F$308</f>
        <v>0.2576441681103288</v>
      </c>
      <c r="K308">
        <f>IF(J308&gt;$R$309,B308,R309)</f>
        <v>0.19998915713495835</v>
      </c>
      <c r="L308">
        <f>$C$25*$E308^2*(1-$C$16-$B308)^$C$15/($B308-$C$17)^$C$14*($C$14/($B308-$C$17)+$C$15/(1-$C$16-$B308))</f>
        <v>5.390643585967215</v>
      </c>
      <c r="M308">
        <f>1/L308</f>
        <v>0.18550660678127084</v>
      </c>
      <c r="O308" s="11" t="s">
        <v>62</v>
      </c>
      <c r="P308" s="11"/>
      <c r="Q308" s="11"/>
      <c r="R308" s="11">
        <f>J328</f>
        <v>0.17534150183805072</v>
      </c>
      <c r="S308" s="11">
        <f>E328</f>
        <v>0.5832946695245231</v>
      </c>
      <c r="T308" s="11">
        <f>M328</f>
        <v>0.04972762182820352</v>
      </c>
    </row>
    <row r="309" spans="2:25" ht="15.75">
      <c r="B309">
        <f>(H308+K308)/2</f>
        <v>0.1749945785674792</v>
      </c>
      <c r="C309">
        <f t="shared" si="177"/>
        <v>0.0012391318170563112</v>
      </c>
      <c r="D309">
        <f t="shared" si="178"/>
        <v>0.911175843086079</v>
      </c>
      <c r="E309">
        <f t="shared" si="179"/>
        <v>0.5762579188199783</v>
      </c>
      <c r="H309">
        <f>IF(B309&gt;J309,MAX(B309,(H308+J309)/2),H308)</f>
        <v>0.1749945785674792</v>
      </c>
      <c r="J309">
        <f t="shared" si="180"/>
        <v>0.17322621688679166</v>
      </c>
      <c r="K309">
        <f>IF(J309&gt;B309,MIN((J309+B309)/2,K308,B309),K308)</f>
        <v>0.19998915713495835</v>
      </c>
      <c r="L309">
        <f aca="true" t="shared" si="181" ref="L309:L328">$C$25*$E309^2*(1-$C$16-$B309)^$C$15/($B309-$C$17)^$C$14*($C$14/($B309-$C$17)+$C$15/(1-$C$16-$B309))</f>
        <v>20.46923349978561</v>
      </c>
      <c r="M309">
        <f aca="true" t="shared" si="182" ref="M309:M328">1/L309</f>
        <v>0.04885380783850425</v>
      </c>
      <c r="O309" s="11" t="s">
        <v>63</v>
      </c>
      <c r="P309" s="11"/>
      <c r="Q309" s="11"/>
      <c r="R309" s="11">
        <f>L180</f>
        <v>0.24997831426991668</v>
      </c>
      <c r="S309" s="11">
        <f>M180</f>
        <v>0.8365574562825584</v>
      </c>
      <c r="T309" s="11">
        <f>O180</f>
        <v>0.30060535609039873</v>
      </c>
      <c r="Y309" s="1"/>
    </row>
    <row r="310" spans="2:13" ht="12.75">
      <c r="B310">
        <f>(H309+K309)/2</f>
        <v>0.18749186785121877</v>
      </c>
      <c r="C310">
        <f t="shared" si="177"/>
        <v>0.002788046588376699</v>
      </c>
      <c r="D310">
        <f t="shared" si="178"/>
        <v>0.8683126794004384</v>
      </c>
      <c r="E310">
        <f t="shared" si="179"/>
        <v>0.7625198685882079</v>
      </c>
      <c r="H310">
        <f>IF(B310&gt;J310,MAX(B310,(H309+J310)/2),H309)</f>
        <v>0.1749945785674792</v>
      </c>
      <c r="J310">
        <f t="shared" si="180"/>
        <v>0.22921755662296225</v>
      </c>
      <c r="K310">
        <f>IF(J310&gt;B310,MIN((J310+B310)/2,K309,B310),K309)</f>
        <v>0.18749186785121877</v>
      </c>
      <c r="L310">
        <f t="shared" si="181"/>
        <v>10.366527201762164</v>
      </c>
      <c r="M310">
        <f t="shared" si="182"/>
        <v>0.09646432026243215</v>
      </c>
    </row>
    <row r="311" spans="2:13" ht="12.75">
      <c r="B311">
        <f>(H310+K310)/2</f>
        <v>0.181243223209349</v>
      </c>
      <c r="C311">
        <f t="shared" si="177"/>
        <v>0.0019361434641504871</v>
      </c>
      <c r="D311">
        <f t="shared" si="178"/>
        <v>0.889615185012315</v>
      </c>
      <c r="E311">
        <f t="shared" si="179"/>
        <v>0.6851765152427705</v>
      </c>
      <c r="H311">
        <f aca="true" t="shared" si="183" ref="H311:H328">IF(B311&gt;J311,MAX(B311,(H310+J311)/2),H310)</f>
        <v>0.1749945785674792</v>
      </c>
      <c r="J311">
        <f t="shared" si="180"/>
        <v>0.20596773034933152</v>
      </c>
      <c r="K311">
        <f aca="true" t="shared" si="184" ref="K311:K328">IF(J311&gt;B311,MIN((J311+B311)/2,K310,B311),K310)</f>
        <v>0.181243223209349</v>
      </c>
      <c r="L311">
        <f t="shared" si="181"/>
        <v>14.640053410018231</v>
      </c>
      <c r="M311">
        <f t="shared" si="182"/>
        <v>0.06830576173415441</v>
      </c>
    </row>
    <row r="312" spans="2:16" ht="12.75">
      <c r="B312">
        <f>(H311+K311)/2</f>
        <v>0.1781189008884141</v>
      </c>
      <c r="C312">
        <f t="shared" si="177"/>
        <v>0.0015682762059618946</v>
      </c>
      <c r="D312">
        <f t="shared" si="178"/>
        <v>0.900363244991461</v>
      </c>
      <c r="E312">
        <f t="shared" si="179"/>
        <v>0.6352795688152222</v>
      </c>
      <c r="H312">
        <f t="shared" si="183"/>
        <v>0.1749945785674792</v>
      </c>
      <c r="J312">
        <f t="shared" si="180"/>
        <v>0.19096844100065483</v>
      </c>
      <c r="K312">
        <f t="shared" si="184"/>
        <v>0.1781189008884141</v>
      </c>
      <c r="L312">
        <f t="shared" si="181"/>
        <v>17.367917867942086</v>
      </c>
      <c r="M312">
        <f t="shared" si="182"/>
        <v>0.057577425665157715</v>
      </c>
      <c r="O312">
        <f>IF(R326&lt;=0,A203,VLOOKUP($R$328,I203:L303,4,TRUE))</f>
        <v>224</v>
      </c>
      <c r="P312" s="5" t="s">
        <v>119</v>
      </c>
    </row>
    <row r="313" spans="2:18" ht="12.75">
      <c r="B313">
        <f>(H312+K312)/2</f>
        <v>0.17655673972794664</v>
      </c>
      <c r="C313">
        <f t="shared" si="177"/>
        <v>0.0013988636528487267</v>
      </c>
      <c r="D313">
        <f t="shared" si="178"/>
        <v>0.9057614767743359</v>
      </c>
      <c r="E313">
        <f t="shared" si="179"/>
        <v>0.6069809943786912</v>
      </c>
      <c r="H313">
        <f t="shared" si="183"/>
        <v>0.1749945785674792</v>
      </c>
      <c r="J313">
        <f t="shared" si="180"/>
        <v>0.1824617379553108</v>
      </c>
      <c r="K313">
        <f t="shared" si="184"/>
        <v>0.17655673972794664</v>
      </c>
      <c r="L313">
        <f t="shared" si="181"/>
        <v>18.877173215096903</v>
      </c>
      <c r="M313">
        <f t="shared" si="182"/>
        <v>0.05297403316722528</v>
      </c>
      <c r="O313" s="5" t="s">
        <v>103</v>
      </c>
      <c r="R313">
        <f>O180</f>
        <v>0.30060535609039873</v>
      </c>
    </row>
    <row r="314" spans="2:18" ht="12.75">
      <c r="B314">
        <f aca="true" t="shared" si="185" ref="B314:B328">(H313+K313)/2</f>
        <v>0.17577565914771293</v>
      </c>
      <c r="C314">
        <f t="shared" si="177"/>
        <v>0.0013177876452874263</v>
      </c>
      <c r="D314">
        <f t="shared" si="178"/>
        <v>0.908466643114099</v>
      </c>
      <c r="E314">
        <f t="shared" si="179"/>
        <v>0.591930424189598</v>
      </c>
      <c r="H314">
        <f t="shared" si="183"/>
        <v>0.1749945785674792</v>
      </c>
      <c r="J314">
        <f t="shared" si="180"/>
        <v>0.17793745594425486</v>
      </c>
      <c r="K314">
        <f t="shared" si="184"/>
        <v>0.17577565914771293</v>
      </c>
      <c r="L314">
        <f t="shared" si="181"/>
        <v>19.663942782764874</v>
      </c>
      <c r="M314">
        <f t="shared" si="182"/>
        <v>0.0508545011062829</v>
      </c>
      <c r="O314" s="5" t="s">
        <v>104</v>
      </c>
      <c r="R314">
        <f>(1-$C$168)</f>
        <v>0.7</v>
      </c>
    </row>
    <row r="315" spans="2:18" ht="12.75">
      <c r="B315">
        <f t="shared" si="185"/>
        <v>0.17538511885759606</v>
      </c>
      <c r="C315">
        <f t="shared" si="177"/>
        <v>0.0012781572087555953</v>
      </c>
      <c r="D315">
        <f t="shared" si="178"/>
        <v>0.9098207388960613</v>
      </c>
      <c r="E315">
        <f t="shared" si="179"/>
        <v>0.5841728021653205</v>
      </c>
      <c r="H315">
        <f t="shared" si="183"/>
        <v>0.1749945785674792</v>
      </c>
      <c r="J315">
        <f t="shared" si="180"/>
        <v>0.17560547321323222</v>
      </c>
      <c r="K315">
        <f t="shared" si="184"/>
        <v>0.17538511885759606</v>
      </c>
      <c r="L315">
        <f t="shared" si="181"/>
        <v>20.06444278551559</v>
      </c>
      <c r="M315">
        <f t="shared" si="182"/>
        <v>0.04983941047801709</v>
      </c>
      <c r="O315" s="5" t="s">
        <v>105</v>
      </c>
      <c r="R315" s="5">
        <f>$C$26+0.0001</f>
        <v>1.5001</v>
      </c>
    </row>
    <row r="316" spans="2:18" ht="12.75">
      <c r="B316">
        <f t="shared" si="185"/>
        <v>0.17518984871253762</v>
      </c>
      <c r="C316">
        <f t="shared" si="177"/>
        <v>0.001258568882301885</v>
      </c>
      <c r="D316">
        <f t="shared" si="178"/>
        <v>0.9104981649400634</v>
      </c>
      <c r="E316">
        <f t="shared" si="179"/>
        <v>0.5802351217783717</v>
      </c>
      <c r="H316">
        <f t="shared" si="183"/>
        <v>0.17518984871253762</v>
      </c>
      <c r="J316">
        <f t="shared" si="180"/>
        <v>0.17442178539834327</v>
      </c>
      <c r="K316">
        <f t="shared" si="184"/>
        <v>0.17538511885759606</v>
      </c>
      <c r="L316">
        <f t="shared" si="181"/>
        <v>20.266325357542513</v>
      </c>
      <c r="M316">
        <f t="shared" si="182"/>
        <v>0.049342936243142385</v>
      </c>
      <c r="O316" s="5" t="s">
        <v>106</v>
      </c>
      <c r="R316">
        <f>M180/L180</f>
        <v>3.3465201120577075</v>
      </c>
    </row>
    <row r="317" spans="2:18" ht="12.75">
      <c r="B317">
        <f t="shared" si="185"/>
        <v>0.17528748378506684</v>
      </c>
      <c r="C317">
        <f t="shared" si="177"/>
        <v>0.0012683441378777232</v>
      </c>
      <c r="D317">
        <f t="shared" si="178"/>
        <v>0.9101594204053107</v>
      </c>
      <c r="E317">
        <f t="shared" si="179"/>
        <v>0.5822088897010368</v>
      </c>
      <c r="H317">
        <f t="shared" si="183"/>
        <v>0.17528748378506684</v>
      </c>
      <c r="J317">
        <f t="shared" si="180"/>
        <v>0.17501511060757582</v>
      </c>
      <c r="K317">
        <f t="shared" si="184"/>
        <v>0.17538511885759606</v>
      </c>
      <c r="L317">
        <f t="shared" si="181"/>
        <v>20.1652528222191</v>
      </c>
      <c r="M317">
        <f t="shared" si="182"/>
        <v>0.049590253532460014</v>
      </c>
      <c r="O317" s="5" t="s">
        <v>107</v>
      </c>
      <c r="R317">
        <f>1/(1-$C$168)</f>
        <v>1.4285714285714286</v>
      </c>
    </row>
    <row r="318" spans="2:18" ht="12.75">
      <c r="B318">
        <f t="shared" si="185"/>
        <v>0.17533630132133143</v>
      </c>
      <c r="C318">
        <f t="shared" si="177"/>
        <v>0.0012732459464039037</v>
      </c>
      <c r="D318">
        <f t="shared" si="178"/>
        <v>0.9099900717724986</v>
      </c>
      <c r="E318">
        <f t="shared" si="179"/>
        <v>0.5831920762590805</v>
      </c>
      <c r="H318">
        <f t="shared" si="183"/>
        <v>0.17533630132133143</v>
      </c>
      <c r="J318">
        <f t="shared" si="180"/>
        <v>0.17531066175295987</v>
      </c>
      <c r="K318">
        <f t="shared" si="184"/>
        <v>0.17538511885759606</v>
      </c>
      <c r="L318">
        <f t="shared" si="181"/>
        <v>20.114814619578514</v>
      </c>
      <c r="M318">
        <f t="shared" si="182"/>
        <v>0.04971460184508297</v>
      </c>
      <c r="O318" s="5" t="s">
        <v>108</v>
      </c>
      <c r="R318">
        <f>L180</f>
        <v>0.24997831426991668</v>
      </c>
    </row>
    <row r="319" spans="2:18" ht="12.75">
      <c r="B319">
        <f t="shared" si="185"/>
        <v>0.17536071008946374</v>
      </c>
      <c r="C319">
        <f t="shared" si="177"/>
        <v>0.001275700395851561</v>
      </c>
      <c r="D319">
        <f t="shared" si="178"/>
        <v>0.9099054033647334</v>
      </c>
      <c r="E319">
        <f t="shared" si="179"/>
        <v>0.5836827465908978</v>
      </c>
      <c r="H319">
        <f t="shared" si="183"/>
        <v>0.17533630132133143</v>
      </c>
      <c r="J319">
        <f t="shared" si="180"/>
        <v>0.1754581598827788</v>
      </c>
      <c r="K319">
        <f t="shared" si="184"/>
        <v>0.17536071008946374</v>
      </c>
      <c r="L319">
        <f t="shared" si="181"/>
        <v>20.089620360576166</v>
      </c>
      <c r="M319">
        <f t="shared" si="182"/>
        <v>0.049776948595922604</v>
      </c>
      <c r="O319" s="5" t="s">
        <v>109</v>
      </c>
      <c r="R319">
        <f>1/R316</f>
        <v>0.29881786647477226</v>
      </c>
    </row>
    <row r="320" spans="2:18" ht="12.75">
      <c r="B320">
        <f t="shared" si="185"/>
        <v>0.1753485057053976</v>
      </c>
      <c r="C320">
        <f t="shared" si="177"/>
        <v>0.001274472875695685</v>
      </c>
      <c r="D320">
        <f t="shared" si="178"/>
        <v>0.9099477370762289</v>
      </c>
      <c r="E320">
        <f t="shared" si="179"/>
        <v>0.5834374882950983</v>
      </c>
      <c r="H320">
        <f t="shared" si="183"/>
        <v>0.17533630132133143</v>
      </c>
      <c r="J320">
        <f t="shared" si="180"/>
        <v>0.17538443392543587</v>
      </c>
      <c r="K320">
        <f t="shared" si="184"/>
        <v>0.1753485057053976</v>
      </c>
      <c r="L320">
        <f t="shared" si="181"/>
        <v>20.102215410295468</v>
      </c>
      <c r="M320">
        <f t="shared" si="182"/>
        <v>0.049745760832303296</v>
      </c>
      <c r="O320" s="5" t="s">
        <v>110</v>
      </c>
      <c r="R320">
        <f>R308</f>
        <v>0.17534150183805072</v>
      </c>
    </row>
    <row r="321" spans="2:18" ht="12.75">
      <c r="B321">
        <f t="shared" si="185"/>
        <v>0.1753424035133645</v>
      </c>
      <c r="C321">
        <f t="shared" si="177"/>
        <v>0.001273859337191781</v>
      </c>
      <c r="D321">
        <f t="shared" si="178"/>
        <v>0.9099689043012673</v>
      </c>
      <c r="E321">
        <f t="shared" si="179"/>
        <v>0.583314801497788</v>
      </c>
      <c r="H321">
        <f t="shared" si="183"/>
        <v>0.17533630132133143</v>
      </c>
      <c r="J321">
        <f t="shared" si="180"/>
        <v>0.17534755361704282</v>
      </c>
      <c r="K321">
        <f t="shared" si="184"/>
        <v>0.1753424035133645</v>
      </c>
      <c r="L321">
        <f t="shared" si="181"/>
        <v>20.1085144957077</v>
      </c>
      <c r="M321">
        <f t="shared" si="182"/>
        <v>0.0497301777420434</v>
      </c>
      <c r="O321" s="5" t="s">
        <v>112</v>
      </c>
      <c r="R321">
        <f>S308</f>
        <v>0.5832946695245231</v>
      </c>
    </row>
    <row r="322" spans="2:18" ht="12.75">
      <c r="B322">
        <f t="shared" si="185"/>
        <v>0.17533935241734797</v>
      </c>
      <c r="C322">
        <f t="shared" si="177"/>
        <v>0.0012735526233333392</v>
      </c>
      <c r="D322">
        <f t="shared" si="178"/>
        <v>0.9099794880061087</v>
      </c>
      <c r="E322">
        <f t="shared" si="179"/>
        <v>0.583253443684005</v>
      </c>
      <c r="H322">
        <f t="shared" si="183"/>
        <v>0.17533935241734797</v>
      </c>
      <c r="J322">
        <f t="shared" si="180"/>
        <v>0.17532910912958163</v>
      </c>
      <c r="K322">
        <f t="shared" si="184"/>
        <v>0.1753424035133645</v>
      </c>
      <c r="L322">
        <f t="shared" si="181"/>
        <v>20.111664427925444</v>
      </c>
      <c r="M322">
        <f t="shared" si="182"/>
        <v>0.049722388894450735</v>
      </c>
      <c r="O322" s="5" t="s">
        <v>111</v>
      </c>
      <c r="R322">
        <f>R321/R320</f>
        <v>3.3266206996633745</v>
      </c>
    </row>
    <row r="323" spans="2:18" ht="12.75">
      <c r="B323">
        <f t="shared" si="185"/>
        <v>0.17534087796535625</v>
      </c>
      <c r="C323">
        <f t="shared" si="177"/>
        <v>0.001273705975646436</v>
      </c>
      <c r="D323">
        <f t="shared" si="178"/>
        <v>0.9099741961459942</v>
      </c>
      <c r="E323">
        <f t="shared" si="179"/>
        <v>0.58328412379224</v>
      </c>
      <c r="H323">
        <f t="shared" si="183"/>
        <v>0.17534087796535625</v>
      </c>
      <c r="J323">
        <f t="shared" si="180"/>
        <v>0.17533833173444252</v>
      </c>
      <c r="K323">
        <f t="shared" si="184"/>
        <v>0.1753424035133645</v>
      </c>
      <c r="L323">
        <f t="shared" si="181"/>
        <v>20.110089429375932</v>
      </c>
      <c r="M323">
        <f t="shared" si="182"/>
        <v>0.049726283093462734</v>
      </c>
      <c r="O323" s="5" t="s">
        <v>116</v>
      </c>
      <c r="R323">
        <f>R315+1/R322</f>
        <v>1.8007053560903987</v>
      </c>
    </row>
    <row r="324" spans="2:18" ht="12.75">
      <c r="B324">
        <f t="shared" si="185"/>
        <v>0.17534164073936037</v>
      </c>
      <c r="C324">
        <f t="shared" si="177"/>
        <v>0.0012737826552650774</v>
      </c>
      <c r="D324">
        <f t="shared" si="178"/>
        <v>0.909971550221707</v>
      </c>
      <c r="E324">
        <f t="shared" si="179"/>
        <v>0.583299462945344</v>
      </c>
      <c r="H324">
        <f t="shared" si="183"/>
        <v>0.17534087796535625</v>
      </c>
      <c r="J324">
        <f t="shared" si="180"/>
        <v>0.17534294276602344</v>
      </c>
      <c r="K324">
        <f t="shared" si="184"/>
        <v>0.17534164073936037</v>
      </c>
      <c r="L324">
        <f t="shared" si="181"/>
        <v>20.109301954430276</v>
      </c>
      <c r="M324">
        <f t="shared" si="182"/>
        <v>0.049728230361556144</v>
      </c>
      <c r="O324" s="5" t="s">
        <v>113</v>
      </c>
      <c r="R324">
        <f>VLOOKUP(1+R313,I51:K150,3,TRUE)</f>
        <v>25.015261742821423</v>
      </c>
    </row>
    <row r="325" spans="2:18" ht="12.75">
      <c r="B325">
        <f t="shared" si="185"/>
        <v>0.1753412593523583</v>
      </c>
      <c r="C325">
        <f t="shared" si="177"/>
        <v>0.0012737443151672487</v>
      </c>
      <c r="D325">
        <f t="shared" si="178"/>
        <v>0.9099728731833702</v>
      </c>
      <c r="E325">
        <f t="shared" si="179"/>
        <v>0.583291793443875</v>
      </c>
      <c r="H325">
        <f t="shared" si="183"/>
        <v>0.1753412593523583</v>
      </c>
      <c r="J325">
        <f t="shared" si="180"/>
        <v>0.17534063727280336</v>
      </c>
      <c r="K325">
        <f t="shared" si="184"/>
        <v>0.17534164073936037</v>
      </c>
      <c r="L325">
        <f t="shared" si="181"/>
        <v>20.109695689875377</v>
      </c>
      <c r="M325">
        <f t="shared" si="182"/>
        <v>0.04972725671346035</v>
      </c>
      <c r="O325" s="5" t="s">
        <v>114</v>
      </c>
      <c r="R325">
        <f>VLOOKUP(R323+0.001,I203:K303,3,TRUE)</f>
        <v>45.33116667754719</v>
      </c>
    </row>
    <row r="326" spans="2:33" ht="12.75">
      <c r="B326">
        <f t="shared" si="185"/>
        <v>0.17534145004585933</v>
      </c>
      <c r="C326">
        <f t="shared" si="177"/>
        <v>0.0012737634851440343</v>
      </c>
      <c r="D326">
        <f t="shared" si="178"/>
        <v>0.9099722117024187</v>
      </c>
      <c r="E326">
        <f t="shared" si="179"/>
        <v>0.5832956282133798</v>
      </c>
      <c r="H326">
        <f t="shared" si="183"/>
        <v>0.1753412593523583</v>
      </c>
      <c r="J326">
        <f t="shared" si="180"/>
        <v>0.17534179002505584</v>
      </c>
      <c r="K326">
        <f t="shared" si="184"/>
        <v>0.17534145004585933</v>
      </c>
      <c r="L326">
        <f t="shared" si="181"/>
        <v>20.109498821645882</v>
      </c>
      <c r="M326">
        <f t="shared" si="182"/>
        <v>0.04972774353399594</v>
      </c>
      <c r="O326" s="5" t="s">
        <v>115</v>
      </c>
      <c r="R326">
        <f>(R325-R324)</f>
        <v>20.315904934725765</v>
      </c>
      <c r="Y326" t="s">
        <v>39</v>
      </c>
      <c r="AA326" t="s">
        <v>39</v>
      </c>
      <c r="AD326" t="s">
        <v>41</v>
      </c>
      <c r="AG326" t="s">
        <v>41</v>
      </c>
    </row>
    <row r="327" spans="2:33" ht="12.75">
      <c r="B327">
        <f t="shared" si="185"/>
        <v>0.17534135469910883</v>
      </c>
      <c r="C327">
        <f t="shared" si="177"/>
        <v>0.0012737539001376112</v>
      </c>
      <c r="D327">
        <f t="shared" si="178"/>
        <v>0.9099725424428644</v>
      </c>
      <c r="E327">
        <f t="shared" si="179"/>
        <v>0.5832937108333203</v>
      </c>
      <c r="H327">
        <f t="shared" si="183"/>
        <v>0.17534135469910883</v>
      </c>
      <c r="J327">
        <f t="shared" si="180"/>
        <v>0.1753412136503403</v>
      </c>
      <c r="K327">
        <f t="shared" si="184"/>
        <v>0.17534145004585933</v>
      </c>
      <c r="L327">
        <f t="shared" si="181"/>
        <v>20.109597255633865</v>
      </c>
      <c r="M327">
        <f t="shared" si="182"/>
        <v>0.04972750012285015</v>
      </c>
      <c r="O327" s="5" t="s">
        <v>117</v>
      </c>
      <c r="R327">
        <f>R326*(1-$C$169-$C$168)/(1-R321)/100</f>
        <v>0.2681450631156912</v>
      </c>
      <c r="Y327" t="s">
        <v>40</v>
      </c>
      <c r="AA327" t="s">
        <v>40</v>
      </c>
      <c r="AD327" t="s">
        <v>40</v>
      </c>
      <c r="AG327" t="s">
        <v>40</v>
      </c>
    </row>
    <row r="328" spans="2:32" ht="12.75">
      <c r="B328">
        <f t="shared" si="185"/>
        <v>0.17534140237248408</v>
      </c>
      <c r="C328">
        <f t="shared" si="177"/>
        <v>0.0012737586926363149</v>
      </c>
      <c r="D328">
        <f t="shared" si="178"/>
        <v>0.9099723770726341</v>
      </c>
      <c r="E328">
        <f t="shared" si="179"/>
        <v>0.5832946695245231</v>
      </c>
      <c r="H328">
        <f t="shared" si="183"/>
        <v>0.17534135469910883</v>
      </c>
      <c r="J328">
        <f t="shared" si="180"/>
        <v>0.17534150183805072</v>
      </c>
      <c r="K328">
        <f t="shared" si="184"/>
        <v>0.17534140237248408</v>
      </c>
      <c r="L328">
        <f t="shared" si="181"/>
        <v>20.109548038608192</v>
      </c>
      <c r="M328">
        <f t="shared" si="182"/>
        <v>0.04972762182820352</v>
      </c>
      <c r="O328" s="5" t="s">
        <v>118</v>
      </c>
      <c r="R328">
        <f>R323+R327</f>
        <v>2.0688504192060897</v>
      </c>
      <c r="AD328" t="s">
        <v>45</v>
      </c>
      <c r="AE328">
        <f>$C$11/$C$10*$C$13/$C$12</f>
        <v>0.0909090909090909</v>
      </c>
      <c r="AF328" t="s">
        <v>46</v>
      </c>
    </row>
    <row r="329" spans="17:34" ht="12.75">
      <c r="Q329" t="s">
        <v>23</v>
      </c>
      <c r="Y329" t="s">
        <v>87</v>
      </c>
      <c r="Z329">
        <f>1/$E$155</f>
        <v>0.01</v>
      </c>
      <c r="AD329" t="s">
        <v>33</v>
      </c>
      <c r="AE329">
        <f>IF($E$155&lt;1,((1+AE328*(1/$E$155^2-1))^0.5-1)/(1/$E$155-1),AE328)</f>
        <v>0.0909090909090909</v>
      </c>
      <c r="AF329" t="s">
        <v>17</v>
      </c>
      <c r="AG329" t="s">
        <v>34</v>
      </c>
      <c r="AH329" t="s">
        <v>35</v>
      </c>
    </row>
    <row r="330" spans="2:44" ht="12.75">
      <c r="B330" t="s">
        <v>65</v>
      </c>
      <c r="M330" t="s">
        <v>22</v>
      </c>
      <c r="N330" t="s">
        <v>8</v>
      </c>
      <c r="O330" t="s">
        <v>9</v>
      </c>
      <c r="P330" t="s">
        <v>80</v>
      </c>
      <c r="Q330" t="s">
        <v>79</v>
      </c>
      <c r="R330" t="s">
        <v>25</v>
      </c>
      <c r="S330" t="s">
        <v>26</v>
      </c>
      <c r="T330" t="s">
        <v>28</v>
      </c>
      <c r="U330" t="s">
        <v>29</v>
      </c>
      <c r="V330" t="s">
        <v>30</v>
      </c>
      <c r="W330" t="s">
        <v>32</v>
      </c>
      <c r="Y330" t="s">
        <v>33</v>
      </c>
      <c r="Z330" t="s">
        <v>84</v>
      </c>
      <c r="AA330" t="s">
        <v>84</v>
      </c>
      <c r="AB330" t="s">
        <v>84</v>
      </c>
      <c r="AD330" t="s">
        <v>42</v>
      </c>
      <c r="AE330" t="s">
        <v>47</v>
      </c>
      <c r="AF330" t="s">
        <v>84</v>
      </c>
      <c r="AG330" t="s">
        <v>84</v>
      </c>
      <c r="AH330" t="s">
        <v>84</v>
      </c>
      <c r="AJ330" t="s">
        <v>76</v>
      </c>
      <c r="AK330" t="s">
        <v>73</v>
      </c>
      <c r="AL330" t="s">
        <v>74</v>
      </c>
      <c r="AM330" t="s">
        <v>71</v>
      </c>
      <c r="AN330" t="s">
        <v>69</v>
      </c>
      <c r="AO330" t="s">
        <v>72</v>
      </c>
      <c r="AP330" t="s">
        <v>70</v>
      </c>
      <c r="AQ330" t="s">
        <v>75</v>
      </c>
      <c r="AR330" t="s">
        <v>77</v>
      </c>
    </row>
    <row r="331" spans="1:50" ht="12.75">
      <c r="A331">
        <v>0</v>
      </c>
      <c r="B331" t="s">
        <v>8</v>
      </c>
      <c r="C331" t="s">
        <v>9</v>
      </c>
      <c r="D331" t="s">
        <v>10</v>
      </c>
      <c r="E331" t="s">
        <v>80</v>
      </c>
      <c r="F331" t="s">
        <v>11</v>
      </c>
      <c r="G331" t="s">
        <v>13</v>
      </c>
      <c r="H331" t="s">
        <v>68</v>
      </c>
      <c r="I331" t="s">
        <v>38</v>
      </c>
      <c r="J331" t="s">
        <v>16</v>
      </c>
      <c r="K331" t="s">
        <v>84</v>
      </c>
      <c r="L331" t="s">
        <v>68</v>
      </c>
      <c r="Q331" t="s">
        <v>24</v>
      </c>
      <c r="S331" t="s">
        <v>27</v>
      </c>
      <c r="V331" t="s">
        <v>31</v>
      </c>
      <c r="AD331">
        <v>0.01</v>
      </c>
      <c r="AE331">
        <f>AE329</f>
        <v>0.0909090909090909</v>
      </c>
      <c r="AF331">
        <v>0</v>
      </c>
      <c r="AG331">
        <v>0</v>
      </c>
      <c r="AH331">
        <v>0</v>
      </c>
      <c r="AT331" t="s">
        <v>81</v>
      </c>
      <c r="AU331" t="s">
        <v>82</v>
      </c>
      <c r="AV331" t="s">
        <v>83</v>
      </c>
      <c r="AX331" t="s">
        <v>124</v>
      </c>
    </row>
    <row r="332" spans="1:51" ht="12.75">
      <c r="A332">
        <f>IF($I51&lt;$R$323,0,IF($R$326&lt;=0,A203,IF(A331=0,VLOOKUP($R$328,$I$203:$L$303,4,TRUE),A331+1)))</f>
        <v>0</v>
      </c>
      <c r="B332">
        <f aca="true" t="shared" si="186" ref="B332:B395">IF($A332=0,B51,VLOOKUP(A332,$A$203:$K$303,2,TRUE))</f>
        <v>0.17252700203787863</v>
      </c>
      <c r="C332">
        <f>IF($A332=0,C51,VLOOKUP(A332,$A$203:$K$303,3,TRUE))</f>
        <v>0.001006543776822324</v>
      </c>
      <c r="D332">
        <f>IF($A332=0,D51,VLOOKUP(A332,$A$203:$K$303,4,TRUE))</f>
        <v>0.9197612019145391</v>
      </c>
      <c r="E332">
        <f>IF($A332=0,E51,VLOOKUP(A332,$A$203:$K$303,5,TRUE))</f>
        <v>0.5225256581553069</v>
      </c>
      <c r="F332">
        <f>IF($A332=0,F51,VLOOKUP(A332,$A$203:$K$303,6,TRUE))</f>
        <v>0.47747434184469306</v>
      </c>
      <c r="G332">
        <f>IF($A332=0,G51,VLOOKUP(A332,$A$203:$K$303,7,TRUE))</f>
        <v>23.096528791799592</v>
      </c>
      <c r="H332">
        <f>ROW(F332)</f>
        <v>332</v>
      </c>
      <c r="I332">
        <f>1/G332</f>
        <v>0.043296549408543564</v>
      </c>
      <c r="J332">
        <f>B332+(1-E332)/G332</f>
        <v>0.1931999934708692</v>
      </c>
      <c r="K332">
        <f>100*(J332-$C$23)/(1-$C$16-$C$23)</f>
        <v>7.8545442674307635</v>
      </c>
      <c r="L332">
        <f>ROW(J332)</f>
        <v>332</v>
      </c>
      <c r="M332">
        <f>$I$332/I332</f>
        <v>1</v>
      </c>
      <c r="N332">
        <f>B332</f>
        <v>0.17252700203787863</v>
      </c>
      <c r="O332">
        <f>C332</f>
        <v>0.001006543776822324</v>
      </c>
      <c r="P332">
        <f>E332</f>
        <v>0.5225256581553069</v>
      </c>
      <c r="Y332">
        <f>IF($A332=0,Y51,VLOOKUP(A332,$A$203:$Y$303,25,TRUE))</f>
        <v>0.0004723727942091794</v>
      </c>
      <c r="Z332">
        <f>K332</f>
        <v>7.8545442674307635</v>
      </c>
      <c r="AA332">
        <f>Z332*Y332</f>
        <v>0.003710273022845962</v>
      </c>
      <c r="AB332">
        <f>($C$18*Z332+$C$19*AA332)/($C$18+$C$19)</f>
        <v>3.9291272702268047</v>
      </c>
      <c r="AD332">
        <f>I332*$AE$329</f>
        <v>0.003936049946231233</v>
      </c>
      <c r="AE332">
        <f>AD332/$I$332</f>
        <v>0.0909090909090909</v>
      </c>
      <c r="AF332">
        <f>K332</f>
        <v>7.8545442674307635</v>
      </c>
      <c r="AG332">
        <f>IF(AE332&lt;1,AE332*$AF$332,VLOOKUP(AD332,I$332:K$431,3,TRUE))</f>
        <v>0.714049478857342</v>
      </c>
      <c r="AH332">
        <f>($C$18*AF332+$C$19*AG332)/($C$18+$C$19)</f>
        <v>4.2842968731440525</v>
      </c>
      <c r="AJ332">
        <f>AD332</f>
        <v>0.003936049946231233</v>
      </c>
      <c r="AK332" t="e">
        <f>VLOOKUP(AD332,I$332:K$431,1,TRUE)</f>
        <v>#N/A</v>
      </c>
      <c r="AL332" t="e">
        <f>VLOOKUP(AD332,I$332:K$431,3,TRUE)</f>
        <v>#N/A</v>
      </c>
      <c r="AM332" t="e">
        <f>VLOOKUP(AD332,I$332:L$431,4,TRUE)+1</f>
        <v>#N/A</v>
      </c>
      <c r="AN332" t="e">
        <f>VLOOKUP(AM332,H$332:L$431,2,TRUE)</f>
        <v>#N/A</v>
      </c>
      <c r="AO332" t="e">
        <f>VLOOKUP(AM332,H$332:L$431,4,TRUE)</f>
        <v>#N/A</v>
      </c>
      <c r="AP332" t="e">
        <f>VLOOKUP(AM332-2,H$332:L$431,2,TRUE)</f>
        <v>#N/A</v>
      </c>
      <c r="AQ332" t="e">
        <f>VLOOKUP(AM332-2,H$332:M$431,4,TRUE)</f>
        <v>#N/A</v>
      </c>
      <c r="AR332" t="e">
        <f>IF(AJ332&gt;AK332,(AJ332-AK332)/(AN332-AK332)*(AO332-AL332)+AL332,(AJ332-AP332)/(AK332-AP332)*(AL332-AQ332))</f>
        <v>#N/A</v>
      </c>
      <c r="AT332">
        <f>I332</f>
        <v>0.043296549408543564</v>
      </c>
      <c r="AU332">
        <f>($C$18*I332+$C$19*Y332*I332)/($C$18+$C$19)</f>
        <v>0.021658500760283646</v>
      </c>
      <c r="AV332">
        <f>($C$18*I332+$C$19*AD332)/($C$18+$C$19)</f>
        <v>0.023616299677387396</v>
      </c>
      <c r="AX332">
        <f>(J332-$C$23)/(1-$C$23)</f>
        <v>0.05082352173043435</v>
      </c>
      <c r="AY332">
        <f>AX332*100</f>
        <v>5.082352173043435</v>
      </c>
    </row>
    <row r="333" spans="1:51" ht="12.75">
      <c r="A333">
        <f>IF($I52&lt;$R$323,0,IF($R$326&lt;=0,A204,IF(A332=0,VLOOKUP($R$328,$I$203:$L$303,4,TRUE),A332+1)))</f>
        <v>0</v>
      </c>
      <c r="B333">
        <f t="shared" si="186"/>
        <v>0.17780173201749985</v>
      </c>
      <c r="C333">
        <f>IF($A333=0,C52,VLOOKUP(A333,$A$203:$K$303,3,TRUE))</f>
        <v>0.0015330967996817395</v>
      </c>
      <c r="D333">
        <f>IF($A333=0,D52,VLOOKUP(A333,$A$203:$K$303,4,TRUE))</f>
        <v>0.9014579539964399</v>
      </c>
      <c r="E333">
        <f>IF($A333=0,E52,VLOOKUP(A333,$A$203:$K$303,5,TRUE))</f>
        <v>0.6297236886397821</v>
      </c>
      <c r="F333">
        <f>IF($A333=0,F52,VLOOKUP(A333,$A$203:$K$303,6,TRUE))</f>
        <v>0.3702763113602179</v>
      </c>
      <c r="G333">
        <f>IF($A333=0,G52,VLOOKUP(A333,$A$203:$K$303,7,TRUE))</f>
        <v>17.666941244050665</v>
      </c>
      <c r="H333">
        <f>ROW(F333)</f>
        <v>333</v>
      </c>
      <c r="I333">
        <f>1/G333</f>
        <v>0.056602893856159145</v>
      </c>
      <c r="J333">
        <f>B333+(1-E333)/G333</f>
        <v>0.1987604427668724</v>
      </c>
      <c r="K333">
        <f>100*(J333-$C$23)/(1-$C$16-$C$23)</f>
        <v>8.865535048522258</v>
      </c>
      <c r="L333">
        <f>ROW(J333)</f>
        <v>333</v>
      </c>
      <c r="M333">
        <f>$I$332/I333</f>
        <v>0.7649175944708757</v>
      </c>
      <c r="N333">
        <f>B333</f>
        <v>0.17780173201749985</v>
      </c>
      <c r="O333">
        <f>C333</f>
        <v>0.0015330967996817395</v>
      </c>
      <c r="P333">
        <f>E333</f>
        <v>0.6297236886397821</v>
      </c>
      <c r="Q333">
        <f>IF(B333&gt;$R$309,$C$173*(M332-M333)*P333/O333,$C$21*(M332-M333)*P333/O333)</f>
        <v>96.56073874451027</v>
      </c>
      <c r="R333">
        <f>Q333*100/$Q$432</f>
        <v>36.87475781893602</v>
      </c>
      <c r="S333">
        <f aca="true" t="shared" si="187" ref="S333:S396">S334-R333</f>
        <v>0</v>
      </c>
      <c r="T333">
        <f>$C$22*(M332-M333)*F333/D333</f>
        <v>96.56073874451032</v>
      </c>
      <c r="U333">
        <f>R333/(M332-M333)</f>
        <v>156.85885864549576</v>
      </c>
      <c r="V333">
        <f>$C$21/$C$22*P333/O333</f>
        <v>0.41075272531421925</v>
      </c>
      <c r="W333">
        <f>V333*$C$11/$C$10*$C$13/$C$12</f>
        <v>0.03734115684674721</v>
      </c>
      <c r="Y333">
        <f>IF($A333=0,Y52,VLOOKUP(A333,$A$203:$Y$303,25,TRUE))</f>
        <v>0.000563368235190166</v>
      </c>
      <c r="Z333">
        <f>K333</f>
        <v>8.865535048522258</v>
      </c>
      <c r="AA333">
        <f>Z333*Y333</f>
        <v>0.0049945608343025475</v>
      </c>
      <c r="AB333">
        <f>($C$18*Z333+$C$19*AA333)/($C$18+$C$19)</f>
        <v>4.4352648046782805</v>
      </c>
      <c r="AD333">
        <f>I333*$AE$329</f>
        <v>0.005145717623287195</v>
      </c>
      <c r="AE333">
        <f>AD333/$I$332</f>
        <v>0.11884821524072325</v>
      </c>
      <c r="AF333">
        <f>K333</f>
        <v>8.865535048522258</v>
      </c>
      <c r="AG333">
        <f>IF(AE333&lt;1,AE333*$AF$332,VLOOKUP(AD333,I$332:K$431,3,TRUE))</f>
        <v>0.9334985677134003</v>
      </c>
      <c r="AH333">
        <f>($C$18*AF333+$C$19*AG333)/($C$18+$C$19)</f>
        <v>4.899516808117829</v>
      </c>
      <c r="AJ333">
        <f>AD333</f>
        <v>0.005145717623287195</v>
      </c>
      <c r="AK333" t="e">
        <f>VLOOKUP(AD333,I$332:K$431,1,TRUE)</f>
        <v>#N/A</v>
      </c>
      <c r="AL333" t="e">
        <f>VLOOKUP(AD333,I$332:K$431,3,TRUE)</f>
        <v>#N/A</v>
      </c>
      <c r="AM333" t="e">
        <f>VLOOKUP(AD333,I$332:L$431,4,TRUE)+1</f>
        <v>#N/A</v>
      </c>
      <c r="AN333" t="e">
        <f>VLOOKUP(AM333,H$332:L$431,2,TRUE)</f>
        <v>#N/A</v>
      </c>
      <c r="AO333" t="e">
        <f>VLOOKUP(AM333,H$332:L$431,4,TRUE)</f>
        <v>#N/A</v>
      </c>
      <c r="AP333" t="e">
        <f>VLOOKUP(AM333-2,H$332:L$431,2,TRUE)</f>
        <v>#N/A</v>
      </c>
      <c r="AQ333" t="e">
        <f>VLOOKUP(AM333-2,H$332:M$431,4,TRUE)</f>
        <v>#N/A</v>
      </c>
      <c r="AR333" t="e">
        <f>IF(AJ333&gt;AK333,(AJ333-AK333)/(AN333-AK333)*(AO333-AL333)+AL333,(AJ333-AP333)/(AK333-AP333)*(AL333-AQ333))</f>
        <v>#N/A</v>
      </c>
      <c r="AT333">
        <f>I333</f>
        <v>0.056602893856159145</v>
      </c>
      <c r="AU333">
        <f>($C$18*I333+$C$19*Y333*I333)/($C$18+$C$19)</f>
        <v>0.028317391064288773</v>
      </c>
      <c r="AV333">
        <f>($C$18*I333+$C$19*AD333)/($C$18+$C$19)</f>
        <v>0.03087430573972317</v>
      </c>
      <c r="AX333">
        <f>(J333-$C$23)/(1-$C$23)</f>
        <v>0.05736522678455578</v>
      </c>
      <c r="AY333">
        <f>AX333*100</f>
        <v>5.736522678455578</v>
      </c>
    </row>
    <row r="334" spans="1:51" ht="12.75">
      <c r="A334">
        <f aca="true" t="shared" si="188" ref="A334:A397">IF($I53&lt;$R$323,0,IF($R$326&lt;=0,A205,IF(A333=0,VLOOKUP($R$328,$I$203:$L$303,4,TRUE),A333+1)))</f>
        <v>0</v>
      </c>
      <c r="B334">
        <f t="shared" si="186"/>
        <v>0.18307646199712108</v>
      </c>
      <c r="C334">
        <f aca="true" t="shared" si="189" ref="C334:C397">IF($A334=0,C53,VLOOKUP(A334,$A$203:$K$303,3,TRUE))</f>
        <v>0.0021700211667708994</v>
      </c>
      <c r="D334">
        <f aca="true" t="shared" si="190" ref="D334:D397">IF($A334=0,D53,VLOOKUP(A334,$A$203:$K$303,4,TRUE))</f>
        <v>0.8833386583187236</v>
      </c>
      <c r="E334">
        <f aca="true" t="shared" si="191" ref="E334:E397">IF($A334=0,E53,VLOOKUP(A334,$A$203:$K$303,5,TRUE))</f>
        <v>0.7106994560351905</v>
      </c>
      <c r="F334">
        <f aca="true" t="shared" si="192" ref="F334:F397">IF($A334=0,F53,VLOOKUP(A334,$A$203:$K$303,6,TRUE))</f>
        <v>0.28930054396480953</v>
      </c>
      <c r="G334">
        <f aca="true" t="shared" si="193" ref="G334:G397">IF($A334=0,G53,VLOOKUP(A334,$A$203:$K$303,7,TRUE))</f>
        <v>13.22764591567564</v>
      </c>
      <c r="H334">
        <f aca="true" t="shared" si="194" ref="H334:H397">ROW(F334)</f>
        <v>334</v>
      </c>
      <c r="I334">
        <f aca="true" t="shared" si="195" ref="I334:I397">1/G334</f>
        <v>0.07559924164699129</v>
      </c>
      <c r="J334">
        <f aca="true" t="shared" si="196" ref="J334:J397">B334+(1-E334)/G334</f>
        <v>0.20494736372892275</v>
      </c>
      <c r="K334">
        <f aca="true" t="shared" si="197" ref="K334:K397">100*(J334-$C$23)/(1-$C$16-$C$23)</f>
        <v>9.990429768895048</v>
      </c>
      <c r="L334">
        <f aca="true" t="shared" si="198" ref="L334:L397">ROW(J334)</f>
        <v>334</v>
      </c>
      <c r="M334">
        <f aca="true" t="shared" si="199" ref="M334:M397">$I$332/I334</f>
        <v>0.5727114249467697</v>
      </c>
      <c r="N334">
        <f aca="true" t="shared" si="200" ref="N334:N397">B334</f>
        <v>0.18307646199712108</v>
      </c>
      <c r="O334">
        <f aca="true" t="shared" si="201" ref="O334:O397">C334</f>
        <v>0.0021700211667708994</v>
      </c>
      <c r="P334">
        <f aca="true" t="shared" si="202" ref="P334:P397">E334</f>
        <v>0.7106994560351905</v>
      </c>
      <c r="Q334">
        <f aca="true" t="shared" si="203" ref="Q334:Q397">IF(B334&gt;$R$309,$C$173*(M333-M334)*P334/O334,$C$21*(M333-M334)*P334/O334)</f>
        <v>62.94907267225352</v>
      </c>
      <c r="R334">
        <f aca="true" t="shared" si="204" ref="R334:R397">Q334*100/$Q$432</f>
        <v>24.039085034940456</v>
      </c>
      <c r="S334">
        <f t="shared" si="187"/>
        <v>36.87475781893601</v>
      </c>
      <c r="T334">
        <f aca="true" t="shared" si="205" ref="T334:T397">$C$22*(M333-M334)*F334/D334</f>
        <v>62.94907267225352</v>
      </c>
      <c r="U334">
        <f aca="true" t="shared" si="206" ref="U334:U397">R334/(M333-M334)</f>
        <v>125.0692685591736</v>
      </c>
      <c r="V334">
        <f aca="true" t="shared" si="207" ref="V334:V397">$C$21/$C$22*P334/O334</f>
        <v>0.32750807545935</v>
      </c>
      <c r="W334">
        <f aca="true" t="shared" si="208" ref="W334:W397">V334*$C$11/$C$10*$C$13/$C$12</f>
        <v>0.029773461405395454</v>
      </c>
      <c r="Y334">
        <f aca="true" t="shared" si="209" ref="Y334:Y397">IF($A334=0,Y53,VLOOKUP(A334,$A$203:$Y$303,25,TRUE))</f>
        <v>0.0006428514268394218</v>
      </c>
      <c r="Z334">
        <f aca="true" t="shared" si="210" ref="Z334:Z397">K334</f>
        <v>9.990429768895048</v>
      </c>
      <c r="AA334">
        <f aca="true" t="shared" si="211" ref="AA334:AA397">Z334*Y334</f>
        <v>0.006422362031673217</v>
      </c>
      <c r="AB334">
        <f aca="true" t="shared" si="212" ref="AB334:AB397">($C$18*Z334+$C$19*AA334)/($C$18+$C$19)</f>
        <v>4.99842606546336</v>
      </c>
      <c r="AD334">
        <f aca="true" t="shared" si="213" ref="AD334:AD397">I334*$AE$329</f>
        <v>0.006872658331544662</v>
      </c>
      <c r="AE334">
        <f aca="true" t="shared" si="214" ref="AE334:AE397">AD334/$I$332</f>
        <v>0.15873455103072262</v>
      </c>
      <c r="AF334">
        <f aca="true" t="shared" si="215" ref="AF334:AF397">K334</f>
        <v>9.990429768895048</v>
      </c>
      <c r="AG334">
        <f aca="true" t="shared" si="216" ref="AG334:AG397">IF(AE334&lt;1,AE334*$AF$332,VLOOKUP(AD334,I$332:K$431,3,TRUE))</f>
        <v>1.2467875578415584</v>
      </c>
      <c r="AH334">
        <f aca="true" t="shared" si="217" ref="AH334:AH397">($C$18*AF334+$C$19*AG334)/($C$18+$C$19)</f>
        <v>5.6186086633683034</v>
      </c>
      <c r="AJ334">
        <f aca="true" t="shared" si="218" ref="AJ334:AJ397">AD334</f>
        <v>0.006872658331544662</v>
      </c>
      <c r="AK334" t="e">
        <f aca="true" t="shared" si="219" ref="AK334:AK397">VLOOKUP(AD334,I$332:K$431,1,TRUE)</f>
        <v>#N/A</v>
      </c>
      <c r="AL334" t="e">
        <f aca="true" t="shared" si="220" ref="AL334:AL397">VLOOKUP(AD334,I$332:K$431,3,TRUE)</f>
        <v>#N/A</v>
      </c>
      <c r="AM334" t="e">
        <f aca="true" t="shared" si="221" ref="AM334:AM397">VLOOKUP(AD334,I$332:L$431,4,TRUE)+1</f>
        <v>#N/A</v>
      </c>
      <c r="AN334" t="e">
        <f aca="true" t="shared" si="222" ref="AN334:AN397">VLOOKUP(AM334,H$332:L$431,2,TRUE)</f>
        <v>#N/A</v>
      </c>
      <c r="AO334" t="e">
        <f aca="true" t="shared" si="223" ref="AO334:AO397">VLOOKUP(AM334,H$332:L$431,4,TRUE)</f>
        <v>#N/A</v>
      </c>
      <c r="AP334" t="e">
        <f aca="true" t="shared" si="224" ref="AP334:AP397">VLOOKUP(AM334-2,H$332:L$431,2,TRUE)</f>
        <v>#N/A</v>
      </c>
      <c r="AQ334" t="e">
        <f aca="true" t="shared" si="225" ref="AQ334:AQ397">VLOOKUP(AM334-2,H$332:M$431,4,TRUE)</f>
        <v>#N/A</v>
      </c>
      <c r="AR334" t="e">
        <f aca="true" t="shared" si="226" ref="AR334:AR397">IF(AJ334&gt;AK334,(AJ334-AK334)/(AN334-AK334)*(AO334-AL334)+AL334,(AJ334-AP334)/(AK334-AP334)*(AL334-AQ334))</f>
        <v>#N/A</v>
      </c>
      <c r="AT334">
        <f aca="true" t="shared" si="227" ref="AT334:AT397">I334</f>
        <v>0.07559924164699129</v>
      </c>
      <c r="AU334">
        <f aca="true" t="shared" si="228" ref="AU334:AU397">($C$18*I334+$C$19*Y334*I334)/($C$18+$C$19)</f>
        <v>0.03782392036367602</v>
      </c>
      <c r="AV334">
        <f aca="true" t="shared" si="229" ref="AV334:AV397">($C$18*I334+$C$19*AD334)/($C$18+$C$19)</f>
        <v>0.041235949989267974</v>
      </c>
      <c r="AX334">
        <f>(J334-$C$23)/(1-$C$23)</f>
        <v>0.06464395732814442</v>
      </c>
      <c r="AY334">
        <f>AX334*100</f>
        <v>6.464395732814442</v>
      </c>
    </row>
    <row r="335" spans="1:51" ht="12.75">
      <c r="A335">
        <f t="shared" si="188"/>
        <v>0</v>
      </c>
      <c r="B335">
        <f t="shared" si="186"/>
        <v>0.1883511919767423</v>
      </c>
      <c r="C335">
        <f t="shared" si="189"/>
        <v>0.0029173168780898054</v>
      </c>
      <c r="D335">
        <f t="shared" si="190"/>
        <v>0.8654033148813901</v>
      </c>
      <c r="E335">
        <f t="shared" si="191"/>
        <v>0.7712219591368598</v>
      </c>
      <c r="F335">
        <f t="shared" si="192"/>
        <v>0.22877804086314024</v>
      </c>
      <c r="G335">
        <f t="shared" si="193"/>
        <v>9.890894630288201</v>
      </c>
      <c r="H335">
        <f t="shared" si="194"/>
        <v>335</v>
      </c>
      <c r="I335">
        <f t="shared" si="195"/>
        <v>0.10110308899032948</v>
      </c>
      <c r="J335">
        <f t="shared" si="196"/>
        <v>0.2114813586011616</v>
      </c>
      <c r="K335">
        <f t="shared" si="197"/>
        <v>11.178428836574838</v>
      </c>
      <c r="L335">
        <f t="shared" si="198"/>
        <v>335</v>
      </c>
      <c r="M335">
        <f t="shared" si="199"/>
        <v>0.42824160805497136</v>
      </c>
      <c r="N335">
        <f t="shared" si="200"/>
        <v>0.1883511919767423</v>
      </c>
      <c r="O335">
        <f t="shared" si="201"/>
        <v>0.0029173168780898054</v>
      </c>
      <c r="P335">
        <f t="shared" si="202"/>
        <v>0.7712219591368598</v>
      </c>
      <c r="Q335">
        <f t="shared" si="203"/>
        <v>38.19204422263186</v>
      </c>
      <c r="R335">
        <f t="shared" si="204"/>
        <v>14.584834370891874</v>
      </c>
      <c r="S335">
        <f t="shared" si="187"/>
        <v>60.91384285387647</v>
      </c>
      <c r="T335">
        <f t="shared" si="205"/>
        <v>38.19204422263184</v>
      </c>
      <c r="U335">
        <f t="shared" si="206"/>
        <v>100.95419710966534</v>
      </c>
      <c r="V335">
        <f t="shared" si="207"/>
        <v>0.26436002373586476</v>
      </c>
      <c r="W335">
        <f t="shared" si="208"/>
        <v>0.02403272943053316</v>
      </c>
      <c r="Y335">
        <f t="shared" si="209"/>
        <v>0.0007084903795965996</v>
      </c>
      <c r="Z335">
        <f t="shared" si="210"/>
        <v>11.178428836574838</v>
      </c>
      <c r="AA335">
        <f t="shared" si="211"/>
        <v>0.007919809289718482</v>
      </c>
      <c r="AB335">
        <f t="shared" si="212"/>
        <v>5.593174322932279</v>
      </c>
      <c r="AD335">
        <f t="shared" si="213"/>
        <v>0.00919118990821177</v>
      </c>
      <c r="AE335">
        <f t="shared" si="214"/>
        <v>0.212284582345911</v>
      </c>
      <c r="AF335">
        <f t="shared" si="215"/>
        <v>11.178428836574838</v>
      </c>
      <c r="AG335">
        <f t="shared" si="216"/>
        <v>1.6673986493290092</v>
      </c>
      <c r="AH335">
        <f t="shared" si="217"/>
        <v>6.422913742951923</v>
      </c>
      <c r="AJ335">
        <f t="shared" si="218"/>
        <v>0.00919118990821177</v>
      </c>
      <c r="AK335" t="e">
        <f t="shared" si="219"/>
        <v>#N/A</v>
      </c>
      <c r="AL335" t="e">
        <f t="shared" si="220"/>
        <v>#N/A</v>
      </c>
      <c r="AM335" t="e">
        <f t="shared" si="221"/>
        <v>#N/A</v>
      </c>
      <c r="AN335" t="e">
        <f t="shared" si="222"/>
        <v>#N/A</v>
      </c>
      <c r="AO335" t="e">
        <f t="shared" si="223"/>
        <v>#N/A</v>
      </c>
      <c r="AP335" t="e">
        <f t="shared" si="224"/>
        <v>#N/A</v>
      </c>
      <c r="AQ335" t="e">
        <f t="shared" si="225"/>
        <v>#N/A</v>
      </c>
      <c r="AR335" t="e">
        <f t="shared" si="226"/>
        <v>#N/A</v>
      </c>
      <c r="AT335">
        <f t="shared" si="227"/>
        <v>0.10110308899032948</v>
      </c>
      <c r="AU335">
        <f t="shared" si="228"/>
        <v>0.050587359778113315</v>
      </c>
      <c r="AV335">
        <f t="shared" si="229"/>
        <v>0.055147139449270625</v>
      </c>
      <c r="AX335">
        <f>(J335-$C$23)/(1-$C$23)</f>
        <v>0.07233101011901366</v>
      </c>
      <c r="AY335">
        <f>AX335*100</f>
        <v>7.233101011901367</v>
      </c>
    </row>
    <row r="336" spans="1:51" ht="12.75">
      <c r="A336">
        <f t="shared" si="188"/>
        <v>0</v>
      </c>
      <c r="B336">
        <f t="shared" si="186"/>
        <v>0.19362592195636352</v>
      </c>
      <c r="C336">
        <f t="shared" si="189"/>
        <v>0.0037749839336384565</v>
      </c>
      <c r="D336">
        <f t="shared" si="190"/>
        <v>0.8476519236844396</v>
      </c>
      <c r="E336">
        <f t="shared" si="191"/>
        <v>0.8166301759759768</v>
      </c>
      <c r="F336">
        <f t="shared" si="192"/>
        <v>0.18336982402402324</v>
      </c>
      <c r="G336">
        <f t="shared" si="193"/>
        <v>7.4564119472281565</v>
      </c>
      <c r="H336">
        <f t="shared" si="194"/>
        <v>336</v>
      </c>
      <c r="I336">
        <f t="shared" si="195"/>
        <v>0.13411276188566</v>
      </c>
      <c r="J336">
        <f t="shared" si="196"/>
        <v>0.21821815550271273</v>
      </c>
      <c r="K336">
        <f t="shared" si="197"/>
        <v>12.403301000493226</v>
      </c>
      <c r="L336">
        <f t="shared" si="198"/>
        <v>336</v>
      </c>
      <c r="M336">
        <f t="shared" si="199"/>
        <v>0.3228369082836184</v>
      </c>
      <c r="N336">
        <f t="shared" si="200"/>
        <v>0.19362592195636352</v>
      </c>
      <c r="O336">
        <f t="shared" si="201"/>
        <v>0.0037749839336384565</v>
      </c>
      <c r="P336">
        <f t="shared" si="202"/>
        <v>0.8166301759759768</v>
      </c>
      <c r="Q336">
        <f t="shared" si="203"/>
        <v>22.801860891633357</v>
      </c>
      <c r="R336">
        <f t="shared" si="204"/>
        <v>8.70760838341091</v>
      </c>
      <c r="S336">
        <f t="shared" si="187"/>
        <v>75.49867722476834</v>
      </c>
      <c r="T336">
        <f t="shared" si="205"/>
        <v>22.801860891633343</v>
      </c>
      <c r="U336">
        <f t="shared" si="206"/>
        <v>82.61119667623659</v>
      </c>
      <c r="V336">
        <f t="shared" si="207"/>
        <v>0.2163267951153586</v>
      </c>
      <c r="W336">
        <f t="shared" si="208"/>
        <v>0.019666072283214417</v>
      </c>
      <c r="Y336">
        <f t="shared" si="209"/>
        <v>0.0007617086871926984</v>
      </c>
      <c r="Z336">
        <f t="shared" si="210"/>
        <v>12.403301000493226</v>
      </c>
      <c r="AA336">
        <f t="shared" si="211"/>
        <v>0.009447702121941577</v>
      </c>
      <c r="AB336">
        <f t="shared" si="212"/>
        <v>6.206374351307583</v>
      </c>
      <c r="AD336">
        <f t="shared" si="213"/>
        <v>0.012192069262332725</v>
      </c>
      <c r="AE336">
        <f t="shared" si="214"/>
        <v>0.2815944787490826</v>
      </c>
      <c r="AF336">
        <f t="shared" si="215"/>
        <v>12.403301000493226</v>
      </c>
      <c r="AG336">
        <f t="shared" si="216"/>
        <v>2.211796298798761</v>
      </c>
      <c r="AH336">
        <f t="shared" si="217"/>
        <v>7.307548649645994</v>
      </c>
      <c r="AJ336">
        <f t="shared" si="218"/>
        <v>0.012192069262332725</v>
      </c>
      <c r="AK336" t="e">
        <f t="shared" si="219"/>
        <v>#N/A</v>
      </c>
      <c r="AL336" t="e">
        <f t="shared" si="220"/>
        <v>#N/A</v>
      </c>
      <c r="AM336" t="e">
        <f t="shared" si="221"/>
        <v>#N/A</v>
      </c>
      <c r="AN336" t="e">
        <f t="shared" si="222"/>
        <v>#N/A</v>
      </c>
      <c r="AO336" t="e">
        <f t="shared" si="223"/>
        <v>#N/A</v>
      </c>
      <c r="AP336" t="e">
        <f t="shared" si="224"/>
        <v>#N/A</v>
      </c>
      <c r="AQ336" t="e">
        <f t="shared" si="225"/>
        <v>#N/A</v>
      </c>
      <c r="AR336" t="e">
        <f t="shared" si="226"/>
        <v>#N/A</v>
      </c>
      <c r="AT336">
        <f t="shared" si="227"/>
        <v>0.13411276188566</v>
      </c>
      <c r="AU336">
        <f t="shared" si="228"/>
        <v>0.06710745837072585</v>
      </c>
      <c r="AV336">
        <f t="shared" si="229"/>
        <v>0.07315241557399635</v>
      </c>
      <c r="AX336">
        <f>(J336-$C$23)/(1-$C$23)</f>
        <v>0.08025665353260322</v>
      </c>
      <c r="AY336">
        <f>AX336*100</f>
        <v>8.025665353260322</v>
      </c>
    </row>
    <row r="337" spans="1:51" ht="12.75">
      <c r="A337">
        <f t="shared" si="188"/>
        <v>0</v>
      </c>
      <c r="B337">
        <f t="shared" si="186"/>
        <v>0.19890065193598475</v>
      </c>
      <c r="C337">
        <f t="shared" si="189"/>
        <v>0.004743022333416853</v>
      </c>
      <c r="D337">
        <f t="shared" si="190"/>
        <v>0.830084484727872</v>
      </c>
      <c r="E337">
        <f t="shared" si="191"/>
        <v>0.8510553427712326</v>
      </c>
      <c r="F337">
        <f t="shared" si="192"/>
        <v>0.14894465722876737</v>
      </c>
      <c r="G337">
        <f t="shared" si="193"/>
        <v>5.69032314621857</v>
      </c>
      <c r="H337">
        <f t="shared" si="194"/>
        <v>337</v>
      </c>
      <c r="I337">
        <f t="shared" si="195"/>
        <v>0.17573694398437406</v>
      </c>
      <c r="J337">
        <f t="shared" si="196"/>
        <v>0.22507573082016843</v>
      </c>
      <c r="K337">
        <f t="shared" si="197"/>
        <v>13.650132876394263</v>
      </c>
      <c r="L337">
        <f t="shared" si="198"/>
        <v>337</v>
      </c>
      <c r="M337">
        <f t="shared" si="199"/>
        <v>0.24637135725083137</v>
      </c>
      <c r="N337">
        <f t="shared" si="200"/>
        <v>0.19890065193598475</v>
      </c>
      <c r="O337">
        <f t="shared" si="201"/>
        <v>0.004743022333416853</v>
      </c>
      <c r="P337">
        <f t="shared" si="202"/>
        <v>0.8510553427712326</v>
      </c>
      <c r="Q337">
        <f t="shared" si="203"/>
        <v>13.720453156188064</v>
      </c>
      <c r="R337">
        <f t="shared" si="204"/>
        <v>5.239586957170572</v>
      </c>
      <c r="S337">
        <f t="shared" si="187"/>
        <v>84.20628560817926</v>
      </c>
      <c r="T337">
        <f t="shared" si="205"/>
        <v>13.720453156188073</v>
      </c>
      <c r="U337">
        <f t="shared" si="206"/>
        <v>68.522189226413</v>
      </c>
      <c r="V337">
        <f t="shared" si="207"/>
        <v>0.17943312996338687</v>
      </c>
      <c r="W337">
        <f t="shared" si="208"/>
        <v>0.01631210272394426</v>
      </c>
      <c r="Y337">
        <f t="shared" si="209"/>
        <v>0.0008047336815044748</v>
      </c>
      <c r="Z337">
        <f t="shared" si="210"/>
        <v>13.650132876394263</v>
      </c>
      <c r="AA337">
        <f t="shared" si="211"/>
        <v>0.01098472168264602</v>
      </c>
      <c r="AB337">
        <f t="shared" si="212"/>
        <v>6.830558799038455</v>
      </c>
      <c r="AD337">
        <f t="shared" si="213"/>
        <v>0.015976085816761278</v>
      </c>
      <c r="AE337">
        <f t="shared" si="214"/>
        <v>0.3689921260470879</v>
      </c>
      <c r="AF337">
        <f t="shared" si="215"/>
        <v>13.650132876394263</v>
      </c>
      <c r="AG337">
        <f t="shared" si="216"/>
        <v>2.898264988370244</v>
      </c>
      <c r="AH337">
        <f t="shared" si="217"/>
        <v>8.274198932382253</v>
      </c>
      <c r="AJ337">
        <f t="shared" si="218"/>
        <v>0.015976085816761278</v>
      </c>
      <c r="AK337" t="e">
        <f t="shared" si="219"/>
        <v>#N/A</v>
      </c>
      <c r="AL337" t="e">
        <f t="shared" si="220"/>
        <v>#N/A</v>
      </c>
      <c r="AM337" t="e">
        <f t="shared" si="221"/>
        <v>#N/A</v>
      </c>
      <c r="AN337" t="e">
        <f t="shared" si="222"/>
        <v>#N/A</v>
      </c>
      <c r="AO337" t="e">
        <f t="shared" si="223"/>
        <v>#N/A</v>
      </c>
      <c r="AP337" t="e">
        <f t="shared" si="224"/>
        <v>#N/A</v>
      </c>
      <c r="AQ337" t="e">
        <f t="shared" si="225"/>
        <v>#N/A</v>
      </c>
      <c r="AR337" t="e">
        <f t="shared" si="226"/>
        <v>#N/A</v>
      </c>
      <c r="AT337">
        <f t="shared" si="227"/>
        <v>0.17573694398437406</v>
      </c>
      <c r="AU337">
        <f t="shared" si="228"/>
        <v>0.08793918271114147</v>
      </c>
      <c r="AV337">
        <f t="shared" si="229"/>
        <v>0.09585651490056767</v>
      </c>
      <c r="AX337">
        <f aca="true" t="shared" si="230" ref="AX337:AX400">(J337-$C$23)/(1-$C$23)</f>
        <v>0.08832438920019817</v>
      </c>
      <c r="AY337">
        <f aca="true" t="shared" si="231" ref="AY337:AY400">AX337*100</f>
        <v>8.832438920019817</v>
      </c>
    </row>
    <row r="338" spans="1:51" ht="12.75">
      <c r="A338">
        <f t="shared" si="188"/>
        <v>0</v>
      </c>
      <c r="B338">
        <f t="shared" si="186"/>
        <v>0.20417538191560597</v>
      </c>
      <c r="C338">
        <f t="shared" si="189"/>
        <v>0.005821432077424992</v>
      </c>
      <c r="D338">
        <f t="shared" si="190"/>
        <v>0.8127009980116867</v>
      </c>
      <c r="E338">
        <f t="shared" si="191"/>
        <v>0.8774970310709072</v>
      </c>
      <c r="F338">
        <f t="shared" si="192"/>
        <v>0.12250296892909285</v>
      </c>
      <c r="G338">
        <f t="shared" si="193"/>
        <v>4.402049152122131</v>
      </c>
      <c r="H338">
        <f t="shared" si="194"/>
        <v>338</v>
      </c>
      <c r="I338">
        <f t="shared" si="195"/>
        <v>0.22716693190895473</v>
      </c>
      <c r="J338">
        <f t="shared" si="196"/>
        <v>0.232004005516966</v>
      </c>
      <c r="K338">
        <f t="shared" si="197"/>
        <v>14.909819184902913</v>
      </c>
      <c r="L338">
        <f t="shared" si="198"/>
        <v>338</v>
      </c>
      <c r="M338">
        <f t="shared" si="199"/>
        <v>0.19059353861369313</v>
      </c>
      <c r="N338">
        <f t="shared" si="200"/>
        <v>0.20417538191560597</v>
      </c>
      <c r="O338">
        <f t="shared" si="201"/>
        <v>0.005821432077424992</v>
      </c>
      <c r="P338">
        <f t="shared" si="202"/>
        <v>0.8774970310709072</v>
      </c>
      <c r="Q338">
        <f t="shared" si="203"/>
        <v>8.407702710043509</v>
      </c>
      <c r="R338">
        <f t="shared" si="204"/>
        <v>3.210745954075383</v>
      </c>
      <c r="S338">
        <f t="shared" si="187"/>
        <v>89.44587256534983</v>
      </c>
      <c r="T338">
        <f t="shared" si="205"/>
        <v>8.407702710043507</v>
      </c>
      <c r="U338">
        <f t="shared" si="206"/>
        <v>57.56313230825398</v>
      </c>
      <c r="V338">
        <f t="shared" si="207"/>
        <v>0.15073559553735316</v>
      </c>
      <c r="W338">
        <f t="shared" si="208"/>
        <v>0.013703235957941196</v>
      </c>
      <c r="Y338">
        <f t="shared" si="209"/>
        <v>0.0008396611572780019</v>
      </c>
      <c r="Z338">
        <f t="shared" si="210"/>
        <v>14.909819184902913</v>
      </c>
      <c r="AA338">
        <f t="shared" si="211"/>
        <v>0.012519196031601336</v>
      </c>
      <c r="AB338">
        <f t="shared" si="212"/>
        <v>7.461169190467257</v>
      </c>
      <c r="AD338">
        <f t="shared" si="213"/>
        <v>0.020651539264450427</v>
      </c>
      <c r="AE338">
        <f t="shared" si="214"/>
        <v>0.47697887121635907</v>
      </c>
      <c r="AF338">
        <f t="shared" si="215"/>
        <v>14.909819184902913</v>
      </c>
      <c r="AG338">
        <f t="shared" si="216"/>
        <v>3.7464516585980494</v>
      </c>
      <c r="AH338">
        <f t="shared" si="217"/>
        <v>9.328135421750481</v>
      </c>
      <c r="AJ338">
        <f t="shared" si="218"/>
        <v>0.020651539264450427</v>
      </c>
      <c r="AK338" t="e">
        <f t="shared" si="219"/>
        <v>#N/A</v>
      </c>
      <c r="AL338" t="e">
        <f t="shared" si="220"/>
        <v>#N/A</v>
      </c>
      <c r="AM338" t="e">
        <f t="shared" si="221"/>
        <v>#N/A</v>
      </c>
      <c r="AN338" t="e">
        <f t="shared" si="222"/>
        <v>#N/A</v>
      </c>
      <c r="AO338" t="e">
        <f t="shared" si="223"/>
        <v>#N/A</v>
      </c>
      <c r="AP338" t="e">
        <f t="shared" si="224"/>
        <v>#N/A</v>
      </c>
      <c r="AQ338" t="e">
        <f t="shared" si="225"/>
        <v>#N/A</v>
      </c>
      <c r="AR338" t="e">
        <f t="shared" si="226"/>
        <v>#N/A</v>
      </c>
      <c r="AT338">
        <f t="shared" si="227"/>
        <v>0.22716693190895473</v>
      </c>
      <c r="AU338">
        <f t="shared" si="228"/>
        <v>0.11367883757894835</v>
      </c>
      <c r="AV338">
        <f t="shared" si="229"/>
        <v>0.12390923558670258</v>
      </c>
      <c r="AX338">
        <f t="shared" si="230"/>
        <v>0.09647530060819531</v>
      </c>
      <c r="AY338">
        <f t="shared" si="231"/>
        <v>9.64753006081953</v>
      </c>
    </row>
    <row r="339" spans="1:51" ht="12.75">
      <c r="A339">
        <f t="shared" si="188"/>
        <v>0</v>
      </c>
      <c r="B339">
        <f t="shared" si="186"/>
        <v>0.2094501118952272</v>
      </c>
      <c r="C339">
        <f t="shared" si="189"/>
        <v>0.00701021316566288</v>
      </c>
      <c r="D339">
        <f t="shared" si="190"/>
        <v>0.7955014635358849</v>
      </c>
      <c r="E339">
        <f t="shared" si="191"/>
        <v>0.8980872986875333</v>
      </c>
      <c r="F339">
        <f t="shared" si="192"/>
        <v>0.10191270131246666</v>
      </c>
      <c r="G339">
        <f t="shared" si="193"/>
        <v>3.452261582625356</v>
      </c>
      <c r="H339">
        <f t="shared" si="194"/>
        <v>339</v>
      </c>
      <c r="I339">
        <f t="shared" si="195"/>
        <v>0.2896651878967774</v>
      </c>
      <c r="J339">
        <f t="shared" si="196"/>
        <v>0.238970673669971</v>
      </c>
      <c r="K339">
        <f t="shared" si="197"/>
        <v>16.17648612181291</v>
      </c>
      <c r="L339">
        <f t="shared" si="198"/>
        <v>339</v>
      </c>
      <c r="M339">
        <f t="shared" si="199"/>
        <v>0.14947101418335554</v>
      </c>
      <c r="N339">
        <f t="shared" si="200"/>
        <v>0.2094501118952272</v>
      </c>
      <c r="O339">
        <f t="shared" si="201"/>
        <v>0.00701021316566288</v>
      </c>
      <c r="P339">
        <f t="shared" si="202"/>
        <v>0.8980872986875333</v>
      </c>
      <c r="Q339">
        <f t="shared" si="203"/>
        <v>5.268258754491351</v>
      </c>
      <c r="R339">
        <f t="shared" si="204"/>
        <v>2.011850450040209</v>
      </c>
      <c r="S339">
        <f t="shared" si="187"/>
        <v>92.65661851942521</v>
      </c>
      <c r="T339">
        <f t="shared" si="205"/>
        <v>5.2682587544913515</v>
      </c>
      <c r="U339">
        <f t="shared" si="206"/>
        <v>48.92332068398002</v>
      </c>
      <c r="V339">
        <f t="shared" si="207"/>
        <v>0.12811126815465546</v>
      </c>
      <c r="W339">
        <f t="shared" si="208"/>
        <v>0.011646478923150495</v>
      </c>
      <c r="Y339">
        <f t="shared" si="209"/>
        <v>0.0008682216272985165</v>
      </c>
      <c r="Z339">
        <f t="shared" si="210"/>
        <v>16.17648612181291</v>
      </c>
      <c r="AA339">
        <f t="shared" si="211"/>
        <v>0.014044775104652274</v>
      </c>
      <c r="AB339">
        <f t="shared" si="212"/>
        <v>8.09526544845878</v>
      </c>
      <c r="AD339">
        <f t="shared" si="213"/>
        <v>0.026333198899707037</v>
      </c>
      <c r="AE339">
        <f t="shared" si="214"/>
        <v>0.6082054865672689</v>
      </c>
      <c r="AF339">
        <f t="shared" si="215"/>
        <v>16.17648612181291</v>
      </c>
      <c r="AG339">
        <f t="shared" si="216"/>
        <v>4.77717691793688</v>
      </c>
      <c r="AH339">
        <f t="shared" si="217"/>
        <v>10.476831519874896</v>
      </c>
      <c r="AJ339">
        <f t="shared" si="218"/>
        <v>0.026333198899707037</v>
      </c>
      <c r="AK339" t="e">
        <f t="shared" si="219"/>
        <v>#N/A</v>
      </c>
      <c r="AL339" t="e">
        <f t="shared" si="220"/>
        <v>#N/A</v>
      </c>
      <c r="AM339" t="e">
        <f t="shared" si="221"/>
        <v>#N/A</v>
      </c>
      <c r="AN339" t="e">
        <f t="shared" si="222"/>
        <v>#N/A</v>
      </c>
      <c r="AO339" t="e">
        <f t="shared" si="223"/>
        <v>#N/A</v>
      </c>
      <c r="AP339" t="e">
        <f t="shared" si="224"/>
        <v>#N/A</v>
      </c>
      <c r="AQ339" t="e">
        <f t="shared" si="225"/>
        <v>#N/A</v>
      </c>
      <c r="AR339" t="e">
        <f t="shared" si="226"/>
        <v>#N/A</v>
      </c>
      <c r="AT339">
        <f t="shared" si="227"/>
        <v>0.2896651878967774</v>
      </c>
      <c r="AU339">
        <f t="shared" si="228"/>
        <v>0.14495834073879243</v>
      </c>
      <c r="AV339">
        <f t="shared" si="229"/>
        <v>0.15799919339824223</v>
      </c>
      <c r="AX339">
        <f t="shared" si="230"/>
        <v>0.10467138078820118</v>
      </c>
      <c r="AY339">
        <f t="shared" si="231"/>
        <v>10.467138078820119</v>
      </c>
    </row>
    <row r="340" spans="1:51" ht="12.75">
      <c r="A340">
        <f t="shared" si="188"/>
        <v>0</v>
      </c>
      <c r="B340">
        <f t="shared" si="186"/>
        <v>0.21472484187484842</v>
      </c>
      <c r="C340">
        <f t="shared" si="189"/>
        <v>0.00830936559813051</v>
      </c>
      <c r="D340">
        <f t="shared" si="190"/>
        <v>0.778485881300466</v>
      </c>
      <c r="E340">
        <f t="shared" si="191"/>
        <v>0.914337741647467</v>
      </c>
      <c r="F340">
        <f t="shared" si="192"/>
        <v>0.08566225835253305</v>
      </c>
      <c r="G340">
        <f t="shared" si="193"/>
        <v>2.743025176534616</v>
      </c>
      <c r="H340">
        <f t="shared" si="194"/>
        <v>340</v>
      </c>
      <c r="I340">
        <f t="shared" si="195"/>
        <v>0.3645609994959448</v>
      </c>
      <c r="J340">
        <f t="shared" si="196"/>
        <v>0.2459539603989277</v>
      </c>
      <c r="K340">
        <f t="shared" si="197"/>
        <v>17.44617461798686</v>
      </c>
      <c r="L340">
        <f t="shared" si="198"/>
        <v>340</v>
      </c>
      <c r="M340">
        <f t="shared" si="199"/>
        <v>0.11876352508470993</v>
      </c>
      <c r="N340">
        <f t="shared" si="200"/>
        <v>0.21472484187484842</v>
      </c>
      <c r="O340">
        <f t="shared" si="201"/>
        <v>0.00830936559813051</v>
      </c>
      <c r="P340">
        <f t="shared" si="202"/>
        <v>0.914337741647467</v>
      </c>
      <c r="Q340">
        <f t="shared" si="203"/>
        <v>3.378960271099008</v>
      </c>
      <c r="R340">
        <f t="shared" si="204"/>
        <v>1.2903623490936271</v>
      </c>
      <c r="S340">
        <f t="shared" si="187"/>
        <v>94.66846896946542</v>
      </c>
      <c r="T340">
        <f t="shared" si="205"/>
        <v>3.3789602710990074</v>
      </c>
      <c r="U340">
        <f t="shared" si="206"/>
        <v>42.02109605733085</v>
      </c>
      <c r="V340">
        <f t="shared" si="207"/>
        <v>0.11003700954657478</v>
      </c>
      <c r="W340">
        <f t="shared" si="208"/>
        <v>0.01000336450423407</v>
      </c>
      <c r="Y340">
        <f t="shared" si="209"/>
        <v>0.0008917763476876235</v>
      </c>
      <c r="Z340">
        <f t="shared" si="210"/>
        <v>17.44617461798686</v>
      </c>
      <c r="AA340">
        <f t="shared" si="211"/>
        <v>0.015558085881948841</v>
      </c>
      <c r="AB340">
        <f t="shared" si="212"/>
        <v>8.730866351934404</v>
      </c>
      <c r="AD340">
        <f t="shared" si="213"/>
        <v>0.033141909045085884</v>
      </c>
      <c r="AE340">
        <f t="shared" si="214"/>
        <v>0.7654630564750294</v>
      </c>
      <c r="AF340">
        <f t="shared" si="215"/>
        <v>17.44617461798686</v>
      </c>
      <c r="AG340">
        <f t="shared" si="216"/>
        <v>6.012363462165974</v>
      </c>
      <c r="AH340">
        <f t="shared" si="217"/>
        <v>11.729269040076417</v>
      </c>
      <c r="AJ340">
        <f t="shared" si="218"/>
        <v>0.033141909045085884</v>
      </c>
      <c r="AK340" t="e">
        <f t="shared" si="219"/>
        <v>#N/A</v>
      </c>
      <c r="AL340" t="e">
        <f t="shared" si="220"/>
        <v>#N/A</v>
      </c>
      <c r="AM340" t="e">
        <f t="shared" si="221"/>
        <v>#N/A</v>
      </c>
      <c r="AN340" t="e">
        <f t="shared" si="222"/>
        <v>#N/A</v>
      </c>
      <c r="AO340" t="e">
        <f t="shared" si="223"/>
        <v>#N/A</v>
      </c>
      <c r="AP340" t="e">
        <f t="shared" si="224"/>
        <v>#N/A</v>
      </c>
      <c r="AQ340" t="e">
        <f t="shared" si="225"/>
        <v>#N/A</v>
      </c>
      <c r="AR340" t="e">
        <f t="shared" si="226"/>
        <v>#N/A</v>
      </c>
      <c r="AT340">
        <f t="shared" si="227"/>
        <v>0.3645609994959448</v>
      </c>
      <c r="AU340">
        <f t="shared" si="228"/>
        <v>0.1824430531862923</v>
      </c>
      <c r="AV340">
        <f t="shared" si="229"/>
        <v>0.19885145427051534</v>
      </c>
      <c r="AX340">
        <f t="shared" si="230"/>
        <v>0.1128870122340326</v>
      </c>
      <c r="AY340">
        <f t="shared" si="231"/>
        <v>11.28870122340326</v>
      </c>
    </row>
    <row r="341" spans="1:51" ht="12.75">
      <c r="A341">
        <f t="shared" si="188"/>
        <v>0</v>
      </c>
      <c r="B341">
        <f t="shared" si="186"/>
        <v>0.21999957185446964</v>
      </c>
      <c r="C341">
        <f t="shared" si="189"/>
        <v>0.009718889374827889</v>
      </c>
      <c r="D341">
        <f t="shared" si="190"/>
        <v>0.76165425130543</v>
      </c>
      <c r="E341">
        <f t="shared" si="191"/>
        <v>0.9273268373783361</v>
      </c>
      <c r="F341">
        <f t="shared" si="192"/>
        <v>0.0726731626216639</v>
      </c>
      <c r="G341">
        <f t="shared" si="193"/>
        <v>2.206289843858391</v>
      </c>
      <c r="H341">
        <f t="shared" si="194"/>
        <v>341</v>
      </c>
      <c r="I341">
        <f t="shared" si="195"/>
        <v>0.4532496048892587</v>
      </c>
      <c r="J341">
        <f t="shared" si="196"/>
        <v>0.2529386540987916</v>
      </c>
      <c r="K341">
        <f t="shared" si="197"/>
        <v>18.716118927053028</v>
      </c>
      <c r="L341">
        <f t="shared" si="198"/>
        <v>341</v>
      </c>
      <c r="M341">
        <f t="shared" si="199"/>
        <v>0.09552473723418269</v>
      </c>
      <c r="N341">
        <f t="shared" si="200"/>
        <v>0.21999957185446964</v>
      </c>
      <c r="O341">
        <f t="shared" si="201"/>
        <v>0.009718889374827889</v>
      </c>
      <c r="P341">
        <f t="shared" si="202"/>
        <v>0.9273268373783361</v>
      </c>
      <c r="Q341">
        <f t="shared" si="203"/>
        <v>2.2173265700245874</v>
      </c>
      <c r="R341">
        <f t="shared" si="204"/>
        <v>0.8467559521420625</v>
      </c>
      <c r="S341">
        <f t="shared" si="187"/>
        <v>95.95883131855905</v>
      </c>
      <c r="T341">
        <f t="shared" si="205"/>
        <v>2.2173265700245866</v>
      </c>
      <c r="U341">
        <f t="shared" si="206"/>
        <v>36.43718242054743</v>
      </c>
      <c r="V341">
        <f t="shared" si="207"/>
        <v>0.09541489789770943</v>
      </c>
      <c r="W341">
        <f t="shared" si="208"/>
        <v>0.008674081627064492</v>
      </c>
      <c r="Y341">
        <f t="shared" si="209"/>
        <v>0.0009113767019003505</v>
      </c>
      <c r="Z341">
        <f t="shared" si="210"/>
        <v>18.716118927053028</v>
      </c>
      <c r="AA341">
        <f t="shared" si="211"/>
        <v>0.017057434740112315</v>
      </c>
      <c r="AB341">
        <f t="shared" si="212"/>
        <v>9.36658818089657</v>
      </c>
      <c r="AD341">
        <f t="shared" si="213"/>
        <v>0.04120450953538715</v>
      </c>
      <c r="AE341">
        <f t="shared" si="214"/>
        <v>0.9516811408360502</v>
      </c>
      <c r="AF341">
        <f t="shared" si="215"/>
        <v>18.716118927053028</v>
      </c>
      <c r="AG341">
        <f t="shared" si="216"/>
        <v>7.475021649175766</v>
      </c>
      <c r="AH341">
        <f t="shared" si="217"/>
        <v>13.095570288114397</v>
      </c>
      <c r="AJ341">
        <f t="shared" si="218"/>
        <v>0.04120450953538715</v>
      </c>
      <c r="AK341" t="e">
        <f t="shared" si="219"/>
        <v>#N/A</v>
      </c>
      <c r="AL341" t="e">
        <f t="shared" si="220"/>
        <v>#N/A</v>
      </c>
      <c r="AM341" t="e">
        <f t="shared" si="221"/>
        <v>#N/A</v>
      </c>
      <c r="AN341" t="e">
        <f t="shared" si="222"/>
        <v>#N/A</v>
      </c>
      <c r="AO341" t="e">
        <f t="shared" si="223"/>
        <v>#N/A</v>
      </c>
      <c r="AP341" t="e">
        <f t="shared" si="224"/>
        <v>#N/A</v>
      </c>
      <c r="AQ341" t="e">
        <f t="shared" si="225"/>
        <v>#N/A</v>
      </c>
      <c r="AR341" t="e">
        <f t="shared" si="226"/>
        <v>#N/A</v>
      </c>
      <c r="AT341">
        <f t="shared" si="227"/>
        <v>0.4532496048892587</v>
      </c>
      <c r="AU341">
        <f t="shared" si="228"/>
        <v>0.22683134300965016</v>
      </c>
      <c r="AV341">
        <f t="shared" si="229"/>
        <v>0.2472270572123229</v>
      </c>
      <c r="AX341">
        <f t="shared" si="230"/>
        <v>0.12110429893975487</v>
      </c>
      <c r="AY341">
        <f t="shared" si="231"/>
        <v>12.110429893975487</v>
      </c>
    </row>
    <row r="342" spans="1:51" ht="12.75">
      <c r="A342">
        <f t="shared" si="188"/>
        <v>0</v>
      </c>
      <c r="B342">
        <f t="shared" si="186"/>
        <v>0.22527430183409086</v>
      </c>
      <c r="C342">
        <f t="shared" si="189"/>
        <v>0.01123878449575501</v>
      </c>
      <c r="D342">
        <f t="shared" si="190"/>
        <v>0.7450065735507767</v>
      </c>
      <c r="E342">
        <f t="shared" si="191"/>
        <v>0.9378321460010288</v>
      </c>
      <c r="F342">
        <f t="shared" si="192"/>
        <v>0.06216785399897118</v>
      </c>
      <c r="G342">
        <f t="shared" si="193"/>
        <v>1.794709650472208</v>
      </c>
      <c r="H342">
        <f t="shared" si="194"/>
        <v>342</v>
      </c>
      <c r="I342">
        <f t="shared" si="195"/>
        <v>0.557193192635304</v>
      </c>
      <c r="J342">
        <f t="shared" si="196"/>
        <v>0.2599138068830631</v>
      </c>
      <c r="K342">
        <f t="shared" si="197"/>
        <v>19.98432852419329</v>
      </c>
      <c r="L342">
        <f t="shared" si="198"/>
        <v>342</v>
      </c>
      <c r="M342">
        <f t="shared" si="199"/>
        <v>0.0777047350556599</v>
      </c>
      <c r="N342">
        <f t="shared" si="200"/>
        <v>0.22527430183409086</v>
      </c>
      <c r="O342">
        <f t="shared" si="201"/>
        <v>0.01123878449575501</v>
      </c>
      <c r="P342">
        <f t="shared" si="202"/>
        <v>0.9378321460010288</v>
      </c>
      <c r="Q342">
        <f t="shared" si="203"/>
        <v>1.4870087500244682</v>
      </c>
      <c r="R342">
        <f t="shared" si="204"/>
        <v>0.5678611021905468</v>
      </c>
      <c r="S342">
        <f t="shared" si="187"/>
        <v>96.80558727070111</v>
      </c>
      <c r="T342">
        <f t="shared" si="205"/>
        <v>1.4870087500244684</v>
      </c>
      <c r="U342">
        <f t="shared" si="206"/>
        <v>31.866500155367575</v>
      </c>
      <c r="V342">
        <f t="shared" si="207"/>
        <v>0.08344604760018813</v>
      </c>
      <c r="W342">
        <f t="shared" si="208"/>
        <v>0.007586004327289831</v>
      </c>
      <c r="Y342">
        <f t="shared" si="209"/>
        <v>0.0009278309017507014</v>
      </c>
      <c r="Z342">
        <f t="shared" si="210"/>
        <v>19.98432852419329</v>
      </c>
      <c r="AA342">
        <f t="shared" si="211"/>
        <v>0.018542077555484524</v>
      </c>
      <c r="AB342">
        <f t="shared" si="212"/>
        <v>10.001435300874387</v>
      </c>
      <c r="AD342">
        <f t="shared" si="213"/>
        <v>0.05065392660320945</v>
      </c>
      <c r="AE342">
        <f t="shared" si="214"/>
        <v>1.1699298742087303</v>
      </c>
      <c r="AF342">
        <f t="shared" si="215"/>
        <v>19.98432852419329</v>
      </c>
      <c r="AG342">
        <f t="shared" si="216"/>
        <v>7.8545442674307635</v>
      </c>
      <c r="AH342">
        <f t="shared" si="217"/>
        <v>13.919436395812028</v>
      </c>
      <c r="AJ342">
        <f t="shared" si="218"/>
        <v>0.05065392660320945</v>
      </c>
      <c r="AK342">
        <f t="shared" si="219"/>
        <v>0.043296549408543564</v>
      </c>
      <c r="AL342">
        <f t="shared" si="220"/>
        <v>7.8545442674307635</v>
      </c>
      <c r="AM342">
        <f t="shared" si="221"/>
        <v>333</v>
      </c>
      <c r="AN342">
        <f t="shared" si="222"/>
        <v>0.056602893856159145</v>
      </c>
      <c r="AO342">
        <f t="shared" si="223"/>
        <v>8.865535048522258</v>
      </c>
      <c r="AP342" t="e">
        <f t="shared" si="224"/>
        <v>#N/A</v>
      </c>
      <c r="AQ342" t="e">
        <f t="shared" si="225"/>
        <v>#N/A</v>
      </c>
      <c r="AR342">
        <f t="shared" si="226"/>
        <v>8.413543814308786</v>
      </c>
      <c r="AT342">
        <f t="shared" si="227"/>
        <v>0.557193192635304</v>
      </c>
      <c r="AU342">
        <f t="shared" si="228"/>
        <v>0.2788550868488381</v>
      </c>
      <c r="AV342">
        <f t="shared" si="229"/>
        <v>0.3039235596192567</v>
      </c>
      <c r="AX342">
        <f t="shared" si="230"/>
        <v>0.12931036103889776</v>
      </c>
      <c r="AY342">
        <f t="shared" si="231"/>
        <v>12.931036103889776</v>
      </c>
    </row>
    <row r="343" spans="1:51" ht="12.75">
      <c r="A343">
        <f t="shared" si="188"/>
        <v>0</v>
      </c>
      <c r="B343">
        <f t="shared" si="186"/>
        <v>0.23054903181371209</v>
      </c>
      <c r="C343">
        <f t="shared" si="189"/>
        <v>0.012869050960911873</v>
      </c>
      <c r="D343">
        <f t="shared" si="190"/>
        <v>0.7285428480365064</v>
      </c>
      <c r="E343">
        <f t="shared" si="191"/>
        <v>0.9464211934646067</v>
      </c>
      <c r="F343">
        <f t="shared" si="192"/>
        <v>0.053578806535393264</v>
      </c>
      <c r="G343">
        <f t="shared" si="193"/>
        <v>1.4750937195784826</v>
      </c>
      <c r="H343">
        <f t="shared" si="194"/>
        <v>343</v>
      </c>
      <c r="I343">
        <f t="shared" si="195"/>
        <v>0.6779230273489039</v>
      </c>
      <c r="J343">
        <f t="shared" si="196"/>
        <v>0.26687133854192713</v>
      </c>
      <c r="K343">
        <f t="shared" si="197"/>
        <v>21.249334280350393</v>
      </c>
      <c r="L343">
        <f t="shared" si="198"/>
        <v>343</v>
      </c>
      <c r="M343">
        <f t="shared" si="199"/>
        <v>0.06386646811196207</v>
      </c>
      <c r="N343">
        <f t="shared" si="200"/>
        <v>0.23054903181371209</v>
      </c>
      <c r="O343">
        <f t="shared" si="201"/>
        <v>0.012869050960911873</v>
      </c>
      <c r="P343">
        <f t="shared" si="202"/>
        <v>0.9464211934646067</v>
      </c>
      <c r="Q343">
        <f t="shared" si="203"/>
        <v>1.0176996855569451</v>
      </c>
      <c r="R343">
        <f t="shared" si="204"/>
        <v>0.3886406620874493</v>
      </c>
      <c r="S343">
        <f t="shared" si="187"/>
        <v>97.37344837289166</v>
      </c>
      <c r="T343">
        <f t="shared" si="205"/>
        <v>1.0176996855569451</v>
      </c>
      <c r="U343">
        <f t="shared" si="206"/>
        <v>28.084489457290207</v>
      </c>
      <c r="V343">
        <f t="shared" si="207"/>
        <v>0.07354242331771335</v>
      </c>
      <c r="W343">
        <f t="shared" si="208"/>
        <v>0.0066856748470648505</v>
      </c>
      <c r="Y343">
        <f t="shared" si="209"/>
        <v>0.0009417614389851262</v>
      </c>
      <c r="Z343">
        <f t="shared" si="210"/>
        <v>21.249334280350393</v>
      </c>
      <c r="AA343">
        <f t="shared" si="211"/>
        <v>0.020011803629338756</v>
      </c>
      <c r="AB343">
        <f t="shared" si="212"/>
        <v>10.634673041989865</v>
      </c>
      <c r="AD343">
        <f t="shared" si="213"/>
        <v>0.061629366122627614</v>
      </c>
      <c r="AE343">
        <f t="shared" si="214"/>
        <v>1.4234244290716271</v>
      </c>
      <c r="AF343">
        <f t="shared" si="215"/>
        <v>21.249334280350393</v>
      </c>
      <c r="AG343">
        <f t="shared" si="216"/>
        <v>8.865535048522258</v>
      </c>
      <c r="AH343">
        <f t="shared" si="217"/>
        <v>15.057434664436325</v>
      </c>
      <c r="AJ343">
        <f t="shared" si="218"/>
        <v>0.061629366122627614</v>
      </c>
      <c r="AK343">
        <f t="shared" si="219"/>
        <v>0.056602893856159145</v>
      </c>
      <c r="AL343">
        <f t="shared" si="220"/>
        <v>8.865535048522258</v>
      </c>
      <c r="AM343">
        <f t="shared" si="221"/>
        <v>334</v>
      </c>
      <c r="AN343">
        <f t="shared" si="222"/>
        <v>0.07559924164699129</v>
      </c>
      <c r="AO343">
        <f t="shared" si="223"/>
        <v>9.990429768895048</v>
      </c>
      <c r="AP343">
        <f t="shared" si="224"/>
        <v>0.043296549408543564</v>
      </c>
      <c r="AQ343">
        <f t="shared" si="225"/>
        <v>7.8545442674307635</v>
      </c>
      <c r="AR343">
        <f t="shared" si="226"/>
        <v>9.163184479713417</v>
      </c>
      <c r="AT343">
        <f t="shared" si="227"/>
        <v>0.6779230273489039</v>
      </c>
      <c r="AU343">
        <f t="shared" si="228"/>
        <v>0.33928073455733054</v>
      </c>
      <c r="AV343">
        <f t="shared" si="229"/>
        <v>0.3697761967357657</v>
      </c>
      <c r="AX343">
        <f t="shared" si="230"/>
        <v>0.13749569240226722</v>
      </c>
      <c r="AY343">
        <f t="shared" si="231"/>
        <v>13.749569240226723</v>
      </c>
    </row>
    <row r="344" spans="1:51" ht="12.75">
      <c r="A344">
        <f t="shared" si="188"/>
        <v>0</v>
      </c>
      <c r="B344">
        <f t="shared" si="186"/>
        <v>0.2358237617933333</v>
      </c>
      <c r="C344">
        <f t="shared" si="189"/>
        <v>0.014609688770298489</v>
      </c>
      <c r="D344">
        <f t="shared" si="190"/>
        <v>0.7122630747626189</v>
      </c>
      <c r="E344">
        <f t="shared" si="191"/>
        <v>0.953513554802601</v>
      </c>
      <c r="F344">
        <f t="shared" si="192"/>
        <v>0.04648644519739897</v>
      </c>
      <c r="G344">
        <f t="shared" si="193"/>
        <v>1.2239267941337446</v>
      </c>
      <c r="H344">
        <f t="shared" si="194"/>
        <v>344</v>
      </c>
      <c r="I344">
        <f t="shared" si="195"/>
        <v>0.8170423303035598</v>
      </c>
      <c r="J344">
        <f t="shared" si="196"/>
        <v>0.27380515530494487</v>
      </c>
      <c r="K344">
        <f t="shared" si="197"/>
        <v>22.51002823726271</v>
      </c>
      <c r="L344">
        <f t="shared" si="198"/>
        <v>344</v>
      </c>
      <c r="M344">
        <f t="shared" si="199"/>
        <v>0.052991806914652</v>
      </c>
      <c r="N344">
        <f t="shared" si="200"/>
        <v>0.2358237617933333</v>
      </c>
      <c r="O344">
        <f t="shared" si="201"/>
        <v>0.014609688770298489</v>
      </c>
      <c r="P344">
        <f t="shared" si="202"/>
        <v>0.953513554802601</v>
      </c>
      <c r="Q344">
        <f t="shared" si="203"/>
        <v>0.7097438568713045</v>
      </c>
      <c r="R344">
        <f t="shared" si="204"/>
        <v>0.2710380344629961</v>
      </c>
      <c r="S344">
        <f t="shared" si="187"/>
        <v>97.76208903497911</v>
      </c>
      <c r="T344">
        <f t="shared" si="205"/>
        <v>0.7097438568713049</v>
      </c>
      <c r="U344">
        <f t="shared" si="206"/>
        <v>24.92381413501318</v>
      </c>
      <c r="V344">
        <f t="shared" si="207"/>
        <v>0.06526583624020074</v>
      </c>
      <c r="W344">
        <f t="shared" si="208"/>
        <v>0.0059332578400182485</v>
      </c>
      <c r="Y344">
        <f t="shared" si="209"/>
        <v>0.0009536503389812008</v>
      </c>
      <c r="Z344">
        <f t="shared" si="210"/>
        <v>22.51002823726271</v>
      </c>
      <c r="AA344">
        <f t="shared" si="211"/>
        <v>0.021466696058941984</v>
      </c>
      <c r="AB344">
        <f t="shared" si="212"/>
        <v>11.265747466660825</v>
      </c>
      <c r="AD344">
        <f t="shared" si="213"/>
        <v>0.07427657548214178</v>
      </c>
      <c r="AE344">
        <f t="shared" si="214"/>
        <v>1.7155310641795634</v>
      </c>
      <c r="AF344">
        <f t="shared" si="215"/>
        <v>22.51002823726271</v>
      </c>
      <c r="AG344">
        <f t="shared" si="216"/>
        <v>8.865535048522258</v>
      </c>
      <c r="AH344">
        <f t="shared" si="217"/>
        <v>15.687781642892483</v>
      </c>
      <c r="AJ344">
        <f t="shared" si="218"/>
        <v>0.07427657548214178</v>
      </c>
      <c r="AK344">
        <f t="shared" si="219"/>
        <v>0.056602893856159145</v>
      </c>
      <c r="AL344">
        <f t="shared" si="220"/>
        <v>8.865535048522258</v>
      </c>
      <c r="AM344">
        <f t="shared" si="221"/>
        <v>334</v>
      </c>
      <c r="AN344">
        <f t="shared" si="222"/>
        <v>0.07559924164699129</v>
      </c>
      <c r="AO344">
        <f t="shared" si="223"/>
        <v>9.990429768895048</v>
      </c>
      <c r="AP344">
        <f t="shared" si="224"/>
        <v>0.043296549408543564</v>
      </c>
      <c r="AQ344">
        <f t="shared" si="225"/>
        <v>7.8545442674307635</v>
      </c>
      <c r="AR344">
        <f t="shared" si="226"/>
        <v>9.912106282610331</v>
      </c>
      <c r="AT344">
        <f t="shared" si="227"/>
        <v>0.8170423303035598</v>
      </c>
      <c r="AU344">
        <f t="shared" si="228"/>
        <v>0.40891075149940787</v>
      </c>
      <c r="AV344">
        <f t="shared" si="229"/>
        <v>0.4456594528928508</v>
      </c>
      <c r="AX344">
        <f t="shared" si="230"/>
        <v>0.14565312388817045</v>
      </c>
      <c r="AY344">
        <f t="shared" si="231"/>
        <v>14.565312388817045</v>
      </c>
    </row>
    <row r="345" spans="1:51" ht="12.75">
      <c r="A345">
        <f t="shared" si="188"/>
        <v>0</v>
      </c>
      <c r="B345">
        <f t="shared" si="186"/>
        <v>0.24109849177295453</v>
      </c>
      <c r="C345">
        <f t="shared" si="189"/>
        <v>0.016460697923914847</v>
      </c>
      <c r="D345">
        <f t="shared" si="190"/>
        <v>0.6961672537291145</v>
      </c>
      <c r="E345">
        <f t="shared" si="191"/>
        <v>0.9594234001071333</v>
      </c>
      <c r="F345">
        <f t="shared" si="192"/>
        <v>0.04057659989286666</v>
      </c>
      <c r="G345">
        <f t="shared" si="193"/>
        <v>1.0243490581733232</v>
      </c>
      <c r="H345">
        <f t="shared" si="194"/>
        <v>345</v>
      </c>
      <c r="I345">
        <f t="shared" si="195"/>
        <v>0.9762297256203429</v>
      </c>
      <c r="J345">
        <f t="shared" si="196"/>
        <v>0.2807105747529742</v>
      </c>
      <c r="K345">
        <f t="shared" si="197"/>
        <v>23.765559045995307</v>
      </c>
      <c r="L345">
        <f t="shared" si="198"/>
        <v>345</v>
      </c>
      <c r="M345">
        <f t="shared" si="199"/>
        <v>0.044350779608796354</v>
      </c>
      <c r="N345">
        <f t="shared" si="200"/>
        <v>0.24109849177295453</v>
      </c>
      <c r="O345">
        <f t="shared" si="201"/>
        <v>0.016460697923914847</v>
      </c>
      <c r="P345">
        <f t="shared" si="202"/>
        <v>0.9594234001071333</v>
      </c>
      <c r="Q345">
        <f t="shared" si="203"/>
        <v>0.5036483772755428</v>
      </c>
      <c r="R345">
        <f t="shared" si="204"/>
        <v>0.1923339876994429</v>
      </c>
      <c r="S345">
        <f t="shared" si="187"/>
        <v>98.0331270694421</v>
      </c>
      <c r="T345">
        <f t="shared" si="205"/>
        <v>0.5036483772755438</v>
      </c>
      <c r="U345">
        <f t="shared" si="206"/>
        <v>22.258231676817697</v>
      </c>
      <c r="V345">
        <f t="shared" si="207"/>
        <v>0.05828570602181087</v>
      </c>
      <c r="W345">
        <f t="shared" si="208"/>
        <v>0.005298700547437352</v>
      </c>
      <c r="Y345">
        <f t="shared" si="209"/>
        <v>0.0009638735114315652</v>
      </c>
      <c r="Z345">
        <f t="shared" si="210"/>
        <v>23.765559045995307</v>
      </c>
      <c r="AA345">
        <f t="shared" si="211"/>
        <v>0.022906992848797696</v>
      </c>
      <c r="AB345">
        <f t="shared" si="212"/>
        <v>11.894233019422051</v>
      </c>
      <c r="AD345">
        <f t="shared" si="213"/>
        <v>0.08874815687457661</v>
      </c>
      <c r="AE345">
        <f t="shared" si="214"/>
        <v>2.0497743604728056</v>
      </c>
      <c r="AF345">
        <f t="shared" si="215"/>
        <v>23.765559045995307</v>
      </c>
      <c r="AG345">
        <f t="shared" si="216"/>
        <v>9.990429768895048</v>
      </c>
      <c r="AH345">
        <f t="shared" si="217"/>
        <v>16.87799440744518</v>
      </c>
      <c r="AJ345">
        <f t="shared" si="218"/>
        <v>0.08874815687457661</v>
      </c>
      <c r="AK345">
        <f t="shared" si="219"/>
        <v>0.07559924164699129</v>
      </c>
      <c r="AL345">
        <f t="shared" si="220"/>
        <v>9.990429768895048</v>
      </c>
      <c r="AM345">
        <f t="shared" si="221"/>
        <v>335</v>
      </c>
      <c r="AN345">
        <f t="shared" si="222"/>
        <v>0.10110308899032948</v>
      </c>
      <c r="AO345">
        <f t="shared" si="223"/>
        <v>11.178428836574838</v>
      </c>
      <c r="AP345">
        <f t="shared" si="224"/>
        <v>0.056602893856159145</v>
      </c>
      <c r="AQ345">
        <f t="shared" si="225"/>
        <v>8.865535048522258</v>
      </c>
      <c r="AR345">
        <f t="shared" si="226"/>
        <v>10.602921634184238</v>
      </c>
      <c r="AT345">
        <f t="shared" si="227"/>
        <v>0.9762297256203429</v>
      </c>
      <c r="AU345">
        <f t="shared" si="228"/>
        <v>0.4885853437969702</v>
      </c>
      <c r="AV345">
        <f t="shared" si="229"/>
        <v>0.5324889412474598</v>
      </c>
      <c r="AX345">
        <f t="shared" si="230"/>
        <v>0.15377714676820492</v>
      </c>
      <c r="AY345">
        <f t="shared" si="231"/>
        <v>15.377714676820492</v>
      </c>
    </row>
    <row r="346" spans="1:51" ht="12.75">
      <c r="A346">
        <f t="shared" si="188"/>
        <v>0</v>
      </c>
      <c r="B346">
        <f t="shared" si="186"/>
        <v>0.24637322175257576</v>
      </c>
      <c r="C346">
        <f t="shared" si="189"/>
        <v>0.018422078421760947</v>
      </c>
      <c r="D346">
        <f t="shared" si="190"/>
        <v>0.6802553849359927</v>
      </c>
      <c r="E346">
        <f t="shared" si="191"/>
        <v>0.9643888861005293</v>
      </c>
      <c r="F346">
        <f t="shared" si="192"/>
        <v>0.03561111389947069</v>
      </c>
      <c r="G346">
        <f t="shared" si="193"/>
        <v>0.8641226305212458</v>
      </c>
      <c r="H346">
        <f t="shared" si="194"/>
        <v>346</v>
      </c>
      <c r="I346">
        <f t="shared" si="195"/>
        <v>1.1572431558664211</v>
      </c>
      <c r="J346">
        <f t="shared" si="196"/>
        <v>0.2875839395855178</v>
      </c>
      <c r="K346">
        <f t="shared" si="197"/>
        <v>25.015261742821423</v>
      </c>
      <c r="L346">
        <f t="shared" si="198"/>
        <v>346</v>
      </c>
      <c r="M346">
        <f t="shared" si="199"/>
        <v>0.03741352816740376</v>
      </c>
      <c r="N346">
        <f t="shared" si="200"/>
        <v>0.24637322175257576</v>
      </c>
      <c r="O346">
        <f t="shared" si="201"/>
        <v>0.018422078421760947</v>
      </c>
      <c r="P346">
        <f t="shared" si="202"/>
        <v>0.9643888861005293</v>
      </c>
      <c r="Q346">
        <f t="shared" si="203"/>
        <v>0.36316250734559546</v>
      </c>
      <c r="R346">
        <f t="shared" si="204"/>
        <v>0.13868503577545122</v>
      </c>
      <c r="S346">
        <f t="shared" si="187"/>
        <v>98.22546105714154</v>
      </c>
      <c r="T346">
        <f t="shared" si="205"/>
        <v>0.36316250734559635</v>
      </c>
      <c r="U346">
        <f t="shared" si="206"/>
        <v>19.99135204296579</v>
      </c>
      <c r="V346">
        <f t="shared" si="207"/>
        <v>0.052349624402931214</v>
      </c>
      <c r="W346">
        <f t="shared" si="208"/>
        <v>0.004759056763902837</v>
      </c>
      <c r="Y346">
        <f t="shared" si="209"/>
        <v>0.0009727264326564479</v>
      </c>
      <c r="Z346">
        <f t="shared" si="210"/>
        <v>25.015261742821423</v>
      </c>
      <c r="AA346">
        <f t="shared" si="211"/>
        <v>0.024333006317062002</v>
      </c>
      <c r="AB346">
        <f t="shared" si="212"/>
        <v>12.519797374569242</v>
      </c>
      <c r="AD346">
        <f t="shared" si="213"/>
        <v>0.10520392326058373</v>
      </c>
      <c r="AE346">
        <f t="shared" si="214"/>
        <v>2.4298454425983467</v>
      </c>
      <c r="AF346">
        <f t="shared" si="215"/>
        <v>25.015261742821423</v>
      </c>
      <c r="AG346">
        <f t="shared" si="216"/>
        <v>11.178428836574838</v>
      </c>
      <c r="AH346">
        <f t="shared" si="217"/>
        <v>18.09684528969813</v>
      </c>
      <c r="AJ346">
        <f t="shared" si="218"/>
        <v>0.10520392326058373</v>
      </c>
      <c r="AK346">
        <f t="shared" si="219"/>
        <v>0.10110308899032948</v>
      </c>
      <c r="AL346">
        <f t="shared" si="220"/>
        <v>11.178428836574838</v>
      </c>
      <c r="AM346">
        <f t="shared" si="221"/>
        <v>336</v>
      </c>
      <c r="AN346">
        <f t="shared" si="222"/>
        <v>0.13411276188566</v>
      </c>
      <c r="AO346">
        <f t="shared" si="223"/>
        <v>12.403301000493226</v>
      </c>
      <c r="AP346">
        <f t="shared" si="224"/>
        <v>0.07559924164699129</v>
      </c>
      <c r="AQ346">
        <f t="shared" si="225"/>
        <v>9.990429768895048</v>
      </c>
      <c r="AR346">
        <f t="shared" si="226"/>
        <v>11.33059628647367</v>
      </c>
      <c r="AT346">
        <f t="shared" si="227"/>
        <v>1.1572431558664211</v>
      </c>
      <c r="AU346">
        <f t="shared" si="228"/>
        <v>0.5791844184365715</v>
      </c>
      <c r="AV346">
        <f t="shared" si="229"/>
        <v>0.6312235395635024</v>
      </c>
      <c r="AX346">
        <f t="shared" si="230"/>
        <v>0.16186345833590332</v>
      </c>
      <c r="AY346">
        <f t="shared" si="231"/>
        <v>16.18634583359033</v>
      </c>
    </row>
    <row r="347" spans="1:51" ht="12.75">
      <c r="A347">
        <f t="shared" si="188"/>
        <v>0</v>
      </c>
      <c r="B347">
        <f t="shared" si="186"/>
        <v>0.25164795173219695</v>
      </c>
      <c r="C347">
        <f t="shared" si="189"/>
        <v>0.02049383026383678</v>
      </c>
      <c r="D347">
        <f t="shared" si="190"/>
        <v>0.6645274683832542</v>
      </c>
      <c r="E347">
        <f t="shared" si="191"/>
        <v>0.9685926726075101</v>
      </c>
      <c r="F347">
        <f t="shared" si="192"/>
        <v>0.03140732739248986</v>
      </c>
      <c r="G347">
        <f t="shared" si="193"/>
        <v>0.7342552428133622</v>
      </c>
      <c r="H347">
        <f t="shared" si="194"/>
        <v>347</v>
      </c>
      <c r="I347">
        <f t="shared" si="195"/>
        <v>1.3619242215668954</v>
      </c>
      <c r="J347">
        <f t="shared" si="196"/>
        <v>0.29442235164271036</v>
      </c>
      <c r="K347">
        <f t="shared" si="197"/>
        <v>26.258609389583704</v>
      </c>
      <c r="L347">
        <f t="shared" si="198"/>
        <v>347</v>
      </c>
      <c r="M347">
        <f t="shared" si="199"/>
        <v>0.03179071839895088</v>
      </c>
      <c r="N347">
        <f t="shared" si="200"/>
        <v>0.25164795173219695</v>
      </c>
      <c r="O347">
        <f t="shared" si="201"/>
        <v>0.02049383026383678</v>
      </c>
      <c r="P347">
        <f t="shared" si="202"/>
        <v>0.9685926726075101</v>
      </c>
      <c r="Q347">
        <f t="shared" si="203"/>
        <v>1.59449325121026</v>
      </c>
      <c r="R347">
        <f t="shared" si="204"/>
        <v>0.6089074425774211</v>
      </c>
      <c r="S347">
        <f t="shared" si="187"/>
        <v>98.364146092917</v>
      </c>
      <c r="T347">
        <f t="shared" si="205"/>
        <v>0.26574887520170987</v>
      </c>
      <c r="U347">
        <f t="shared" si="206"/>
        <v>108.2923783041237</v>
      </c>
      <c r="V347">
        <f t="shared" si="207"/>
        <v>0.04726264734985532</v>
      </c>
      <c r="W347">
        <f t="shared" si="208"/>
        <v>0.004296604304532302</v>
      </c>
      <c r="Y347">
        <f t="shared" si="209"/>
        <v>0.0009804432607683244</v>
      </c>
      <c r="Z347">
        <f t="shared" si="210"/>
        <v>26.258609389583704</v>
      </c>
      <c r="AA347">
        <f t="shared" si="211"/>
        <v>0.025745076613165187</v>
      </c>
      <c r="AB347">
        <f t="shared" si="212"/>
        <v>13.142177233098435</v>
      </c>
      <c r="AD347">
        <f t="shared" si="213"/>
        <v>0.12381129286971775</v>
      </c>
      <c r="AE347">
        <f t="shared" si="214"/>
        <v>2.8596110905153673</v>
      </c>
      <c r="AF347">
        <f t="shared" si="215"/>
        <v>26.258609389583704</v>
      </c>
      <c r="AG347">
        <f t="shared" si="216"/>
        <v>11.178428836574838</v>
      </c>
      <c r="AH347">
        <f t="shared" si="217"/>
        <v>18.71851911307927</v>
      </c>
      <c r="AJ347">
        <f t="shared" si="218"/>
        <v>0.12381129286971775</v>
      </c>
      <c r="AK347">
        <f t="shared" si="219"/>
        <v>0.10110308899032948</v>
      </c>
      <c r="AL347">
        <f t="shared" si="220"/>
        <v>11.178428836574838</v>
      </c>
      <c r="AM347">
        <f t="shared" si="221"/>
        <v>336</v>
      </c>
      <c r="AN347">
        <f t="shared" si="222"/>
        <v>0.13411276188566</v>
      </c>
      <c r="AO347">
        <f t="shared" si="223"/>
        <v>12.403301000493226</v>
      </c>
      <c r="AP347">
        <f t="shared" si="224"/>
        <v>0.07559924164699129</v>
      </c>
      <c r="AQ347">
        <f t="shared" si="225"/>
        <v>9.990429768895048</v>
      </c>
      <c r="AR347">
        <f t="shared" si="226"/>
        <v>12.021049934719098</v>
      </c>
      <c r="AT347">
        <f t="shared" si="227"/>
        <v>1.3619242215668954</v>
      </c>
      <c r="AU347">
        <f t="shared" si="228"/>
        <v>0.681629755495804</v>
      </c>
      <c r="AV347">
        <f t="shared" si="229"/>
        <v>0.7428677572183066</v>
      </c>
      <c r="AX347">
        <f t="shared" si="230"/>
        <v>0.16990864899142397</v>
      </c>
      <c r="AY347">
        <f t="shared" si="231"/>
        <v>16.990864899142398</v>
      </c>
    </row>
    <row r="348" spans="1:51" ht="12.75">
      <c r="A348">
        <f t="shared" si="188"/>
        <v>0</v>
      </c>
      <c r="B348">
        <f t="shared" si="186"/>
        <v>0.25692268171181815</v>
      </c>
      <c r="C348">
        <f t="shared" si="189"/>
        <v>0.022675953450142363</v>
      </c>
      <c r="D348">
        <f t="shared" si="190"/>
        <v>0.6489835040708986</v>
      </c>
      <c r="E348">
        <f t="shared" si="191"/>
        <v>0.9721764090790534</v>
      </c>
      <c r="F348">
        <f t="shared" si="192"/>
        <v>0.02782359092094655</v>
      </c>
      <c r="G348">
        <f t="shared" si="193"/>
        <v>0.6280606461388415</v>
      </c>
      <c r="H348">
        <f t="shared" si="194"/>
        <v>348</v>
      </c>
      <c r="I348">
        <f t="shared" si="195"/>
        <v>1.5922029284078663</v>
      </c>
      <c r="J348">
        <f t="shared" si="196"/>
        <v>0.3012234846549718</v>
      </c>
      <c r="K348">
        <f t="shared" si="197"/>
        <v>27.495179028176693</v>
      </c>
      <c r="L348">
        <f t="shared" si="198"/>
        <v>348</v>
      </c>
      <c r="M348">
        <f t="shared" si="199"/>
        <v>0.027192858797112144</v>
      </c>
      <c r="N348">
        <f t="shared" si="200"/>
        <v>0.25692268171181815</v>
      </c>
      <c r="O348">
        <f t="shared" si="201"/>
        <v>0.022675953450142363</v>
      </c>
      <c r="P348">
        <f t="shared" si="202"/>
        <v>0.9721764090790534</v>
      </c>
      <c r="Q348">
        <f t="shared" si="203"/>
        <v>1.1827323548692066</v>
      </c>
      <c r="R348">
        <f t="shared" si="204"/>
        <v>0.451663582088133</v>
      </c>
      <c r="S348">
        <f t="shared" si="187"/>
        <v>98.97305353549442</v>
      </c>
      <c r="T348">
        <f t="shared" si="205"/>
        <v>0.19712205914486783</v>
      </c>
      <c r="U348">
        <f t="shared" si="206"/>
        <v>98.23344364571452</v>
      </c>
      <c r="V348">
        <f t="shared" si="207"/>
        <v>0.042872570329471636</v>
      </c>
      <c r="W348">
        <f t="shared" si="208"/>
        <v>0.0038975063935883306</v>
      </c>
      <c r="Y348">
        <f t="shared" si="209"/>
        <v>0.0009872110792190029</v>
      </c>
      <c r="Z348">
        <f t="shared" si="210"/>
        <v>27.495179028176693</v>
      </c>
      <c r="AA348">
        <f t="shared" si="211"/>
        <v>0.02714354536172601</v>
      </c>
      <c r="AB348">
        <f t="shared" si="212"/>
        <v>13.761161286769209</v>
      </c>
      <c r="AD348">
        <f t="shared" si="213"/>
        <v>0.14474572076435147</v>
      </c>
      <c r="AE348">
        <f t="shared" si="214"/>
        <v>3.3431237071236275</v>
      </c>
      <c r="AF348">
        <f t="shared" si="215"/>
        <v>27.495179028176693</v>
      </c>
      <c r="AG348">
        <f t="shared" si="216"/>
        <v>12.403301000493226</v>
      </c>
      <c r="AH348">
        <f t="shared" si="217"/>
        <v>19.94924001433496</v>
      </c>
      <c r="AJ348">
        <f t="shared" si="218"/>
        <v>0.14474572076435147</v>
      </c>
      <c r="AK348">
        <f t="shared" si="219"/>
        <v>0.13411276188566</v>
      </c>
      <c r="AL348">
        <f t="shared" si="220"/>
        <v>12.403301000493226</v>
      </c>
      <c r="AM348">
        <f t="shared" si="221"/>
        <v>337</v>
      </c>
      <c r="AN348">
        <f t="shared" si="222"/>
        <v>0.17573694398437406</v>
      </c>
      <c r="AO348">
        <f t="shared" si="223"/>
        <v>13.650132876394263</v>
      </c>
      <c r="AP348">
        <f t="shared" si="224"/>
        <v>0.10110308899032948</v>
      </c>
      <c r="AQ348">
        <f t="shared" si="225"/>
        <v>11.178428836574838</v>
      </c>
      <c r="AR348">
        <f t="shared" si="226"/>
        <v>12.721806047238806</v>
      </c>
      <c r="AT348">
        <f t="shared" si="227"/>
        <v>1.5922029284078663</v>
      </c>
      <c r="AU348">
        <f t="shared" si="228"/>
        <v>0.7968873843895777</v>
      </c>
      <c r="AV348">
        <f t="shared" si="229"/>
        <v>0.8684743245861088</v>
      </c>
      <c r="AX348">
        <f t="shared" si="230"/>
        <v>0.17790998194702565</v>
      </c>
      <c r="AY348">
        <f t="shared" si="231"/>
        <v>17.790998194702563</v>
      </c>
    </row>
    <row r="349" spans="1:51" ht="12.75">
      <c r="A349">
        <f t="shared" si="188"/>
        <v>224</v>
      </c>
      <c r="B349">
        <f t="shared" si="186"/>
        <v>0.3444828682732344</v>
      </c>
      <c r="C349">
        <f t="shared" si="189"/>
        <v>0.07502198886304312</v>
      </c>
      <c r="D349">
        <f t="shared" si="190"/>
        <v>0.4178262180205834</v>
      </c>
      <c r="E349">
        <f t="shared" si="191"/>
        <v>0.9676642411391908</v>
      </c>
      <c r="F349">
        <f t="shared" si="192"/>
        <v>0.032335758860809194</v>
      </c>
      <c r="G349">
        <f t="shared" si="193"/>
        <v>0.4978041935113284</v>
      </c>
      <c r="H349">
        <f t="shared" si="194"/>
        <v>349</v>
      </c>
      <c r="I349">
        <f t="shared" si="195"/>
        <v>2.008821968626593</v>
      </c>
      <c r="J349">
        <f t="shared" si="196"/>
        <v>0.4094396510450399</v>
      </c>
      <c r="K349">
        <f t="shared" si="197"/>
        <v>47.170845644552706</v>
      </c>
      <c r="L349">
        <f t="shared" si="198"/>
        <v>349</v>
      </c>
      <c r="M349">
        <f t="shared" si="199"/>
        <v>0.021553203860143408</v>
      </c>
      <c r="N349">
        <f t="shared" si="200"/>
        <v>0.3444828682732344</v>
      </c>
      <c r="O349">
        <f t="shared" si="201"/>
        <v>0.07502198886304312</v>
      </c>
      <c r="P349">
        <f t="shared" si="202"/>
        <v>0.9676642411391908</v>
      </c>
      <c r="Q349">
        <f t="shared" si="203"/>
        <v>0.436455431073522</v>
      </c>
      <c r="R349">
        <f t="shared" si="204"/>
        <v>0.16667424596014124</v>
      </c>
      <c r="S349">
        <f t="shared" si="187"/>
        <v>99.42471711758255</v>
      </c>
      <c r="T349">
        <f t="shared" si="205"/>
        <v>0.4364554310735221</v>
      </c>
      <c r="U349">
        <f t="shared" si="206"/>
        <v>29.55397942302604</v>
      </c>
      <c r="V349">
        <f t="shared" si="207"/>
        <v>0.0128984082640853</v>
      </c>
      <c r="W349">
        <f t="shared" si="208"/>
        <v>0.0011725825694623002</v>
      </c>
      <c r="Y349">
        <f t="shared" si="209"/>
        <v>0.006051122589452575</v>
      </c>
      <c r="Z349">
        <f t="shared" si="210"/>
        <v>47.170845644552706</v>
      </c>
      <c r="AA349">
        <f t="shared" si="211"/>
        <v>0.2854365696433335</v>
      </c>
      <c r="AB349">
        <f t="shared" si="212"/>
        <v>23.72814110709802</v>
      </c>
      <c r="AD349">
        <f t="shared" si="213"/>
        <v>0.18262017896605387</v>
      </c>
      <c r="AE349">
        <f t="shared" si="214"/>
        <v>4.217892221453058</v>
      </c>
      <c r="AF349">
        <f t="shared" si="215"/>
        <v>47.170845644552706</v>
      </c>
      <c r="AG349">
        <f t="shared" si="216"/>
        <v>13.650132876394263</v>
      </c>
      <c r="AH349">
        <f t="shared" si="217"/>
        <v>30.410489260473483</v>
      </c>
      <c r="AJ349">
        <f t="shared" si="218"/>
        <v>0.18262017896605387</v>
      </c>
      <c r="AK349">
        <f t="shared" si="219"/>
        <v>0.17573694398437406</v>
      </c>
      <c r="AL349">
        <f t="shared" si="220"/>
        <v>13.650132876394263</v>
      </c>
      <c r="AM349">
        <f t="shared" si="221"/>
        <v>338</v>
      </c>
      <c r="AN349">
        <f t="shared" si="222"/>
        <v>0.22716693190895473</v>
      </c>
      <c r="AO349">
        <f t="shared" si="223"/>
        <v>14.909819184902913</v>
      </c>
      <c r="AP349">
        <f t="shared" si="224"/>
        <v>0.13411276188566</v>
      </c>
      <c r="AQ349">
        <f t="shared" si="225"/>
        <v>12.403301000493226</v>
      </c>
      <c r="AR349">
        <f t="shared" si="226"/>
        <v>13.818725505219783</v>
      </c>
      <c r="AT349">
        <f t="shared" si="227"/>
        <v>2.008821968626593</v>
      </c>
      <c r="AU349">
        <f t="shared" si="228"/>
        <v>1.010488798309569</v>
      </c>
      <c r="AV349">
        <f t="shared" si="229"/>
        <v>1.0957210737963234</v>
      </c>
      <c r="AX349">
        <f t="shared" si="230"/>
        <v>0.3052231188765175</v>
      </c>
      <c r="AY349">
        <f t="shared" si="231"/>
        <v>30.52231188765175</v>
      </c>
    </row>
    <row r="350" spans="1:51" ht="12.75">
      <c r="A350">
        <f t="shared" si="188"/>
        <v>225</v>
      </c>
      <c r="B350">
        <f t="shared" si="186"/>
        <v>0.3489830851305352</v>
      </c>
      <c r="C350">
        <f t="shared" si="189"/>
        <v>0.07853408562260993</v>
      </c>
      <c r="D350">
        <f t="shared" si="190"/>
        <v>0.4073152876842218</v>
      </c>
      <c r="E350">
        <f t="shared" si="191"/>
        <v>0.9698202918111771</v>
      </c>
      <c r="F350">
        <f t="shared" si="192"/>
        <v>0.030179708188822874</v>
      </c>
      <c r="G350">
        <f t="shared" si="193"/>
        <v>0.46095102302682545</v>
      </c>
      <c r="H350">
        <f t="shared" si="194"/>
        <v>350</v>
      </c>
      <c r="I350">
        <f t="shared" si="195"/>
        <v>2.1694278785488326</v>
      </c>
      <c r="J350">
        <f t="shared" si="196"/>
        <v>0.41445578544183603</v>
      </c>
      <c r="K350">
        <f t="shared" si="197"/>
        <v>48.08287008033383</v>
      </c>
      <c r="L350">
        <f t="shared" si="198"/>
        <v>350</v>
      </c>
      <c r="M350">
        <f t="shared" si="199"/>
        <v>0.01995758874339965</v>
      </c>
      <c r="N350">
        <f t="shared" si="200"/>
        <v>0.3489830851305352</v>
      </c>
      <c r="O350">
        <f t="shared" si="201"/>
        <v>0.07853408562260993</v>
      </c>
      <c r="P350">
        <f t="shared" si="202"/>
        <v>0.9698202918111771</v>
      </c>
      <c r="Q350">
        <f t="shared" si="203"/>
        <v>0.11822585613907584</v>
      </c>
      <c r="R350">
        <f t="shared" si="204"/>
        <v>0.04514826491333822</v>
      </c>
      <c r="S350">
        <f t="shared" si="187"/>
        <v>99.59139136354268</v>
      </c>
      <c r="T350">
        <f t="shared" si="205"/>
        <v>0.11822585613907603</v>
      </c>
      <c r="U350">
        <f t="shared" si="206"/>
        <v>28.295210066368796</v>
      </c>
      <c r="V350">
        <f t="shared" si="207"/>
        <v>0.012349036525001144</v>
      </c>
      <c r="W350">
        <f t="shared" si="208"/>
        <v>0.0011226396840910131</v>
      </c>
      <c r="Y350">
        <f t="shared" si="209"/>
        <v>0.006241650480366078</v>
      </c>
      <c r="Z350">
        <f t="shared" si="210"/>
        <v>48.08287008033383</v>
      </c>
      <c r="AA350">
        <f t="shared" si="211"/>
        <v>0.30011646913429535</v>
      </c>
      <c r="AB350">
        <f t="shared" si="212"/>
        <v>24.19149327473406</v>
      </c>
      <c r="AD350">
        <f t="shared" si="213"/>
        <v>0.19722071623171203</v>
      </c>
      <c r="AE350">
        <f t="shared" si="214"/>
        <v>4.555113950785074</v>
      </c>
      <c r="AF350">
        <f t="shared" si="215"/>
        <v>48.08287008033383</v>
      </c>
      <c r="AG350">
        <f t="shared" si="216"/>
        <v>13.650132876394263</v>
      </c>
      <c r="AH350">
        <f t="shared" si="217"/>
        <v>30.866501478364043</v>
      </c>
      <c r="AJ350">
        <f t="shared" si="218"/>
        <v>0.19722071623171203</v>
      </c>
      <c r="AK350">
        <f t="shared" si="219"/>
        <v>0.17573694398437406</v>
      </c>
      <c r="AL350">
        <f t="shared" si="220"/>
        <v>13.650132876394263</v>
      </c>
      <c r="AM350">
        <f t="shared" si="221"/>
        <v>338</v>
      </c>
      <c r="AN350">
        <f t="shared" si="222"/>
        <v>0.22716693190895473</v>
      </c>
      <c r="AO350">
        <f t="shared" si="223"/>
        <v>14.909819184902913</v>
      </c>
      <c r="AP350">
        <f t="shared" si="224"/>
        <v>0.13411276188566</v>
      </c>
      <c r="AQ350">
        <f t="shared" si="225"/>
        <v>12.403301000493226</v>
      </c>
      <c r="AR350">
        <f t="shared" si="226"/>
        <v>14.176339761660811</v>
      </c>
      <c r="AT350">
        <f t="shared" si="227"/>
        <v>2.1694278785488326</v>
      </c>
      <c r="AU350">
        <f t="shared" si="228"/>
        <v>1.0914843445545481</v>
      </c>
      <c r="AV350">
        <f t="shared" si="229"/>
        <v>1.1833242973902722</v>
      </c>
      <c r="AX350">
        <f t="shared" si="230"/>
        <v>0.31112445346098355</v>
      </c>
      <c r="AY350">
        <f t="shared" si="231"/>
        <v>31.112445346098355</v>
      </c>
    </row>
    <row r="351" spans="1:51" ht="12.75">
      <c r="A351">
        <f t="shared" si="188"/>
        <v>226</v>
      </c>
      <c r="B351">
        <f t="shared" si="186"/>
        <v>0.35348330198783606</v>
      </c>
      <c r="C351">
        <f t="shared" si="189"/>
        <v>0.08212652070321896</v>
      </c>
      <c r="D351">
        <f t="shared" si="190"/>
        <v>0.3969382545495975</v>
      </c>
      <c r="E351">
        <f t="shared" si="191"/>
        <v>0.9718177534261356</v>
      </c>
      <c r="F351">
        <f t="shared" si="192"/>
        <v>0.028182246573864367</v>
      </c>
      <c r="G351">
        <f t="shared" si="193"/>
        <v>0.4272678155802033</v>
      </c>
      <c r="H351">
        <f t="shared" si="194"/>
        <v>351</v>
      </c>
      <c r="I351">
        <f t="shared" si="195"/>
        <v>2.3404524364702306</v>
      </c>
      <c r="J351">
        <f t="shared" si="196"/>
        <v>0.4194425096468417</v>
      </c>
      <c r="K351">
        <f t="shared" si="197"/>
        <v>48.989547208516676</v>
      </c>
      <c r="L351">
        <f t="shared" si="198"/>
        <v>351</v>
      </c>
      <c r="M351">
        <f t="shared" si="199"/>
        <v>0.01849922208794875</v>
      </c>
      <c r="N351">
        <f t="shared" si="200"/>
        <v>0.35348330198783606</v>
      </c>
      <c r="O351">
        <f t="shared" si="201"/>
        <v>0.08212652070321896</v>
      </c>
      <c r="P351">
        <f t="shared" si="202"/>
        <v>0.9718177534261356</v>
      </c>
      <c r="Q351">
        <f t="shared" si="203"/>
        <v>0.10354267498267428</v>
      </c>
      <c r="R351">
        <f t="shared" si="204"/>
        <v>0.0395410299626357</v>
      </c>
      <c r="S351">
        <f t="shared" si="187"/>
        <v>99.63653962845602</v>
      </c>
      <c r="T351">
        <f t="shared" si="205"/>
        <v>0.10354267498267451</v>
      </c>
      <c r="U351">
        <f t="shared" si="206"/>
        <v>27.113229594796522</v>
      </c>
      <c r="V351">
        <f t="shared" si="207"/>
        <v>0.011833178187810958</v>
      </c>
      <c r="W351">
        <f t="shared" si="208"/>
        <v>0.0010757434716191778</v>
      </c>
      <c r="Y351">
        <f t="shared" si="209"/>
        <v>0.006438887795231541</v>
      </c>
      <c r="Z351">
        <f t="shared" si="210"/>
        <v>48.989547208516676</v>
      </c>
      <c r="AA351">
        <f t="shared" si="211"/>
        <v>0.31543819761483743</v>
      </c>
      <c r="AB351">
        <f t="shared" si="212"/>
        <v>24.652492703065757</v>
      </c>
      <c r="AD351">
        <f t="shared" si="213"/>
        <v>0.21276840331547547</v>
      </c>
      <c r="AE351">
        <f t="shared" si="214"/>
        <v>4.914211553161107</v>
      </c>
      <c r="AF351">
        <f t="shared" si="215"/>
        <v>48.989547208516676</v>
      </c>
      <c r="AG351">
        <f t="shared" si="216"/>
        <v>13.650132876394263</v>
      </c>
      <c r="AH351">
        <f t="shared" si="217"/>
        <v>31.319840042455468</v>
      </c>
      <c r="AJ351">
        <f t="shared" si="218"/>
        <v>0.21276840331547547</v>
      </c>
      <c r="AK351">
        <f t="shared" si="219"/>
        <v>0.17573694398437406</v>
      </c>
      <c r="AL351">
        <f t="shared" si="220"/>
        <v>13.650132876394263</v>
      </c>
      <c r="AM351">
        <f t="shared" si="221"/>
        <v>338</v>
      </c>
      <c r="AN351">
        <f t="shared" si="222"/>
        <v>0.22716693190895473</v>
      </c>
      <c r="AO351">
        <f t="shared" si="223"/>
        <v>14.909819184902913</v>
      </c>
      <c r="AP351">
        <f t="shared" si="224"/>
        <v>0.13411276188566</v>
      </c>
      <c r="AQ351">
        <f t="shared" si="225"/>
        <v>12.403301000493226</v>
      </c>
      <c r="AR351">
        <f t="shared" si="226"/>
        <v>14.557152772488545</v>
      </c>
      <c r="AT351">
        <f t="shared" si="227"/>
        <v>2.3404524364702306</v>
      </c>
      <c r="AU351">
        <f t="shared" si="228"/>
        <v>1.1777611735493694</v>
      </c>
      <c r="AV351">
        <f t="shared" si="229"/>
        <v>1.276610419892853</v>
      </c>
      <c r="AX351">
        <f t="shared" si="230"/>
        <v>0.3169911878198138</v>
      </c>
      <c r="AY351">
        <f t="shared" si="231"/>
        <v>31.69911878198138</v>
      </c>
    </row>
    <row r="352" spans="1:51" ht="12.75">
      <c r="A352">
        <f t="shared" si="188"/>
        <v>227</v>
      </c>
      <c r="B352">
        <f t="shared" si="186"/>
        <v>0.3579835188451369</v>
      </c>
      <c r="C352">
        <f t="shared" si="189"/>
        <v>0.08579929410487028</v>
      </c>
      <c r="D352">
        <f t="shared" si="190"/>
        <v>0.38669511861671024</v>
      </c>
      <c r="E352">
        <f t="shared" si="191"/>
        <v>0.9736701679188596</v>
      </c>
      <c r="F352">
        <f t="shared" si="192"/>
        <v>0.02632983208114037</v>
      </c>
      <c r="G352">
        <f t="shared" si="193"/>
        <v>0.39643928334350126</v>
      </c>
      <c r="H352">
        <f t="shared" si="194"/>
        <v>352</v>
      </c>
      <c r="I352">
        <f t="shared" si="195"/>
        <v>2.522454363165453</v>
      </c>
      <c r="J352">
        <f t="shared" si="196"/>
        <v>0.42439931865962316</v>
      </c>
      <c r="K352">
        <f t="shared" si="197"/>
        <v>49.89078521084058</v>
      </c>
      <c r="L352">
        <f t="shared" si="198"/>
        <v>352</v>
      </c>
      <c r="M352">
        <f t="shared" si="199"/>
        <v>0.017164453018769503</v>
      </c>
      <c r="N352">
        <f t="shared" si="200"/>
        <v>0.3579835188451369</v>
      </c>
      <c r="O352">
        <f t="shared" si="201"/>
        <v>0.08579929410487028</v>
      </c>
      <c r="P352">
        <f t="shared" si="202"/>
        <v>0.9736701679188596</v>
      </c>
      <c r="Q352">
        <f t="shared" si="203"/>
        <v>0.09088360252466607</v>
      </c>
      <c r="R352">
        <f t="shared" si="204"/>
        <v>0.03470676463729969</v>
      </c>
      <c r="S352">
        <f t="shared" si="187"/>
        <v>99.67608065841866</v>
      </c>
      <c r="T352">
        <f t="shared" si="205"/>
        <v>0.09088360252466596</v>
      </c>
      <c r="U352">
        <f t="shared" si="206"/>
        <v>26.00207439526669</v>
      </c>
      <c r="V352">
        <f t="shared" si="207"/>
        <v>0.011348230519574759</v>
      </c>
      <c r="W352">
        <f t="shared" si="208"/>
        <v>0.0010316573199613418</v>
      </c>
      <c r="Y352">
        <f t="shared" si="209"/>
        <v>0.006643507151376466</v>
      </c>
      <c r="Z352">
        <f t="shared" si="210"/>
        <v>49.89078521084058</v>
      </c>
      <c r="AA352">
        <f t="shared" si="211"/>
        <v>0.33144978833600663</v>
      </c>
      <c r="AB352">
        <f t="shared" si="212"/>
        <v>25.111117499588296</v>
      </c>
      <c r="AD352">
        <f t="shared" si="213"/>
        <v>0.22931403301504116</v>
      </c>
      <c r="AE352">
        <f t="shared" si="214"/>
        <v>5.2963581658955805</v>
      </c>
      <c r="AF352">
        <f t="shared" si="215"/>
        <v>49.89078521084058</v>
      </c>
      <c r="AG352">
        <f t="shared" si="216"/>
        <v>14.909819184902913</v>
      </c>
      <c r="AH352">
        <f t="shared" si="217"/>
        <v>32.400302197871746</v>
      </c>
      <c r="AJ352">
        <f t="shared" si="218"/>
        <v>0.22931403301504116</v>
      </c>
      <c r="AK352">
        <f t="shared" si="219"/>
        <v>0.22716693190895473</v>
      </c>
      <c r="AL352">
        <f t="shared" si="220"/>
        <v>14.909819184902913</v>
      </c>
      <c r="AM352">
        <f t="shared" si="221"/>
        <v>339</v>
      </c>
      <c r="AN352">
        <f t="shared" si="222"/>
        <v>0.2896651878967774</v>
      </c>
      <c r="AO352">
        <f t="shared" si="223"/>
        <v>16.17648612181291</v>
      </c>
      <c r="AP352">
        <f t="shared" si="224"/>
        <v>0.17573694398437406</v>
      </c>
      <c r="AQ352">
        <f t="shared" si="225"/>
        <v>13.650132876394263</v>
      </c>
      <c r="AR352">
        <f t="shared" si="226"/>
        <v>14.953334990876963</v>
      </c>
      <c r="AT352">
        <f t="shared" si="227"/>
        <v>2.522454363165453</v>
      </c>
      <c r="AU352">
        <f t="shared" si="228"/>
        <v>1.2696061533830818</v>
      </c>
      <c r="AV352">
        <f t="shared" si="229"/>
        <v>1.375884198090247</v>
      </c>
      <c r="AX352">
        <f t="shared" si="230"/>
        <v>0.32282272783485083</v>
      </c>
      <c r="AY352">
        <f t="shared" si="231"/>
        <v>32.282272783485084</v>
      </c>
    </row>
    <row r="353" spans="1:51" ht="12.75">
      <c r="A353">
        <f t="shared" si="188"/>
        <v>228</v>
      </c>
      <c r="B353">
        <f t="shared" si="186"/>
        <v>0.36248373570243775</v>
      </c>
      <c r="C353">
        <f t="shared" si="189"/>
        <v>0.08955240582756382</v>
      </c>
      <c r="D353">
        <f t="shared" si="190"/>
        <v>0.37658587988556014</v>
      </c>
      <c r="E353">
        <f t="shared" si="191"/>
        <v>0.9753897396757106</v>
      </c>
      <c r="F353">
        <f t="shared" si="192"/>
        <v>0.024610260324289368</v>
      </c>
      <c r="G353">
        <f t="shared" si="193"/>
        <v>0.36818549660124467</v>
      </c>
      <c r="H353">
        <f t="shared" si="194"/>
        <v>353</v>
      </c>
      <c r="I353">
        <f t="shared" si="195"/>
        <v>2.7160222475656837</v>
      </c>
      <c r="J353">
        <f t="shared" si="196"/>
        <v>0.4293257502615907</v>
      </c>
      <c r="K353">
        <f t="shared" si="197"/>
        <v>50.78650004756195</v>
      </c>
      <c r="L353">
        <f t="shared" si="198"/>
        <v>353</v>
      </c>
      <c r="M353">
        <f t="shared" si="199"/>
        <v>0.01594116154510494</v>
      </c>
      <c r="N353">
        <f t="shared" si="200"/>
        <v>0.36248373570243775</v>
      </c>
      <c r="O353">
        <f t="shared" si="201"/>
        <v>0.08955240582756382</v>
      </c>
      <c r="P353">
        <f t="shared" si="202"/>
        <v>0.9753897396757106</v>
      </c>
      <c r="Q353">
        <f t="shared" si="203"/>
        <v>0.07994330968680272</v>
      </c>
      <c r="R353">
        <f t="shared" si="204"/>
        <v>0.03052886941705018</v>
      </c>
      <c r="S353">
        <f t="shared" si="187"/>
        <v>99.71078742305596</v>
      </c>
      <c r="T353">
        <f t="shared" si="205"/>
        <v>0.07994330968680287</v>
      </c>
      <c r="U353">
        <f t="shared" si="206"/>
        <v>24.956333036145594</v>
      </c>
      <c r="V353">
        <f t="shared" si="207"/>
        <v>0.010891831778968132</v>
      </c>
      <c r="W353">
        <f t="shared" si="208"/>
        <v>0.0009901665253607393</v>
      </c>
      <c r="Y353">
        <f t="shared" si="209"/>
        <v>0.006856192256735482</v>
      </c>
      <c r="Z353">
        <f t="shared" si="210"/>
        <v>50.78650004756195</v>
      </c>
      <c r="AA353">
        <f t="shared" si="211"/>
        <v>0.3482020083727905</v>
      </c>
      <c r="AB353">
        <f t="shared" si="212"/>
        <v>25.56735102796737</v>
      </c>
      <c r="AD353">
        <f t="shared" si="213"/>
        <v>0.2469111134150621</v>
      </c>
      <c r="AE353">
        <f t="shared" si="214"/>
        <v>5.7027896400062765</v>
      </c>
      <c r="AF353">
        <f t="shared" si="215"/>
        <v>50.78650004756195</v>
      </c>
      <c r="AG353">
        <f t="shared" si="216"/>
        <v>14.909819184902913</v>
      </c>
      <c r="AH353">
        <f t="shared" si="217"/>
        <v>32.84815961623243</v>
      </c>
      <c r="AJ353">
        <f t="shared" si="218"/>
        <v>0.2469111134150621</v>
      </c>
      <c r="AK353">
        <f t="shared" si="219"/>
        <v>0.22716693190895473</v>
      </c>
      <c r="AL353">
        <f t="shared" si="220"/>
        <v>14.909819184902913</v>
      </c>
      <c r="AM353">
        <f t="shared" si="221"/>
        <v>339</v>
      </c>
      <c r="AN353">
        <f t="shared" si="222"/>
        <v>0.2896651878967774</v>
      </c>
      <c r="AO353">
        <f t="shared" si="223"/>
        <v>16.17648612181291</v>
      </c>
      <c r="AP353">
        <f t="shared" si="224"/>
        <v>0.17573694398437406</v>
      </c>
      <c r="AQ353">
        <f t="shared" si="225"/>
        <v>13.650132876394263</v>
      </c>
      <c r="AR353">
        <f t="shared" si="226"/>
        <v>15.309979181607604</v>
      </c>
      <c r="AT353">
        <f t="shared" si="227"/>
        <v>2.7160222475656837</v>
      </c>
      <c r="AU353">
        <f t="shared" si="228"/>
        <v>1.3673219091342823</v>
      </c>
      <c r="AV353">
        <f t="shared" si="229"/>
        <v>1.481466680490373</v>
      </c>
      <c r="AX353">
        <f t="shared" si="230"/>
        <v>0.32861852971951844</v>
      </c>
      <c r="AY353">
        <f t="shared" si="231"/>
        <v>32.86185297195184</v>
      </c>
    </row>
    <row r="354" spans="1:51" ht="12.75">
      <c r="A354">
        <f t="shared" si="188"/>
        <v>229</v>
      </c>
      <c r="B354">
        <f t="shared" si="186"/>
        <v>0.3669839525597386</v>
      </c>
      <c r="C354">
        <f t="shared" si="189"/>
        <v>0.09338585587129962</v>
      </c>
      <c r="D354">
        <f t="shared" si="190"/>
        <v>0.36661053835614704</v>
      </c>
      <c r="E354">
        <f t="shared" si="191"/>
        <v>0.9769874846021125</v>
      </c>
      <c r="F354">
        <f t="shared" si="192"/>
        <v>0.023012515397887512</v>
      </c>
      <c r="G354">
        <f t="shared" si="193"/>
        <v>0.34225752048557284</v>
      </c>
      <c r="H354">
        <f t="shared" si="194"/>
        <v>354</v>
      </c>
      <c r="I354">
        <f t="shared" si="195"/>
        <v>2.921776557550188</v>
      </c>
      <c r="J354">
        <f t="shared" si="196"/>
        <v>0.43422138057954907</v>
      </c>
      <c r="K354">
        <f t="shared" si="197"/>
        <v>51.676614650827105</v>
      </c>
      <c r="L354">
        <f t="shared" si="198"/>
        <v>354</v>
      </c>
      <c r="M354">
        <f t="shared" si="199"/>
        <v>0.014818569646149216</v>
      </c>
      <c r="N354">
        <f t="shared" si="200"/>
        <v>0.3669839525597386</v>
      </c>
      <c r="O354">
        <f t="shared" si="201"/>
        <v>0.09338585587129962</v>
      </c>
      <c r="P354">
        <f t="shared" si="202"/>
        <v>0.9769874846021125</v>
      </c>
      <c r="Q354">
        <f t="shared" si="203"/>
        <v>0.07046623230226423</v>
      </c>
      <c r="R354">
        <f t="shared" si="204"/>
        <v>0.026909749079634157</v>
      </c>
      <c r="S354">
        <f t="shared" si="187"/>
        <v>99.74131629247302</v>
      </c>
      <c r="T354">
        <f t="shared" si="205"/>
        <v>0.0704662323022641</v>
      </c>
      <c r="U354">
        <f t="shared" si="206"/>
        <v>23.97108789460053</v>
      </c>
      <c r="V354">
        <f t="shared" si="207"/>
        <v>0.010461835740399003</v>
      </c>
      <c r="W354">
        <f t="shared" si="208"/>
        <v>0.0009510759763999094</v>
      </c>
      <c r="Y354">
        <f t="shared" si="209"/>
        <v>0.007077641164512699</v>
      </c>
      <c r="Z354">
        <f t="shared" si="210"/>
        <v>51.676614650827105</v>
      </c>
      <c r="AA354">
        <f t="shared" si="211"/>
        <v>0.36574853509535393</v>
      </c>
      <c r="AB354">
        <f t="shared" si="212"/>
        <v>26.02118159296123</v>
      </c>
      <c r="AD354">
        <f t="shared" si="213"/>
        <v>0.2656160506863807</v>
      </c>
      <c r="AE354">
        <f t="shared" si="214"/>
        <v>6.134808762242092</v>
      </c>
      <c r="AF354">
        <f t="shared" si="215"/>
        <v>51.676614650827105</v>
      </c>
      <c r="AG354">
        <f t="shared" si="216"/>
        <v>14.909819184902913</v>
      </c>
      <c r="AH354">
        <f t="shared" si="217"/>
        <v>33.29321691786501</v>
      </c>
      <c r="AJ354">
        <f t="shared" si="218"/>
        <v>0.2656160506863807</v>
      </c>
      <c r="AK354">
        <f t="shared" si="219"/>
        <v>0.22716693190895473</v>
      </c>
      <c r="AL354">
        <f t="shared" si="220"/>
        <v>14.909819184902913</v>
      </c>
      <c r="AM354">
        <f t="shared" si="221"/>
        <v>339</v>
      </c>
      <c r="AN354">
        <f t="shared" si="222"/>
        <v>0.2896651878967774</v>
      </c>
      <c r="AO354">
        <f t="shared" si="223"/>
        <v>16.17648612181291</v>
      </c>
      <c r="AP354">
        <f t="shared" si="224"/>
        <v>0.17573694398437406</v>
      </c>
      <c r="AQ354">
        <f t="shared" si="225"/>
        <v>13.650132876394263</v>
      </c>
      <c r="AR354">
        <f t="shared" si="226"/>
        <v>15.689076569591856</v>
      </c>
      <c r="AT354">
        <f t="shared" si="227"/>
        <v>2.921776557550188</v>
      </c>
      <c r="AU354">
        <f t="shared" si="228"/>
        <v>1.4712279217937068</v>
      </c>
      <c r="AV354">
        <f t="shared" si="229"/>
        <v>1.5936963041182843</v>
      </c>
      <c r="AX354">
        <f t="shared" si="230"/>
        <v>0.33437809479946945</v>
      </c>
      <c r="AY354">
        <f t="shared" si="231"/>
        <v>33.43780947994694</v>
      </c>
    </row>
    <row r="355" spans="1:51" ht="12.75">
      <c r="A355">
        <f t="shared" si="188"/>
        <v>230</v>
      </c>
      <c r="B355">
        <f t="shared" si="186"/>
        <v>0.37148416941703943</v>
      </c>
      <c r="C355">
        <f t="shared" si="189"/>
        <v>0.0972996442360777</v>
      </c>
      <c r="D355">
        <f t="shared" si="190"/>
        <v>0.35676909402847096</v>
      </c>
      <c r="E355">
        <f t="shared" si="191"/>
        <v>0.9784733608902727</v>
      </c>
      <c r="F355">
        <f t="shared" si="192"/>
        <v>0.021526639109727297</v>
      </c>
      <c r="G355">
        <f t="shared" si="193"/>
        <v>0.31843363088855847</v>
      </c>
      <c r="H355">
        <f t="shared" si="194"/>
        <v>355</v>
      </c>
      <c r="I355">
        <f t="shared" si="195"/>
        <v>3.140371816913923</v>
      </c>
      <c r="J355">
        <f t="shared" si="196"/>
        <v>0.43908582019010406</v>
      </c>
      <c r="K355">
        <f t="shared" si="197"/>
        <v>52.56105821638257</v>
      </c>
      <c r="L355">
        <f t="shared" si="198"/>
        <v>355</v>
      </c>
      <c r="M355">
        <f t="shared" si="199"/>
        <v>0.013787077433108396</v>
      </c>
      <c r="N355">
        <f t="shared" si="200"/>
        <v>0.37148416941703943</v>
      </c>
      <c r="O355">
        <f t="shared" si="201"/>
        <v>0.0972996442360777</v>
      </c>
      <c r="P355">
        <f t="shared" si="202"/>
        <v>0.9784733608902727</v>
      </c>
      <c r="Q355">
        <f t="shared" si="203"/>
        <v>0.062237903972846946</v>
      </c>
      <c r="R355">
        <f t="shared" si="204"/>
        <v>0.023767502879501363</v>
      </c>
      <c r="S355">
        <f t="shared" si="187"/>
        <v>99.76822604155265</v>
      </c>
      <c r="T355">
        <f t="shared" si="205"/>
        <v>0.062237903972847196</v>
      </c>
      <c r="U355">
        <f t="shared" si="206"/>
        <v>23.041863602086938</v>
      </c>
      <c r="V355">
        <f t="shared" si="207"/>
        <v>0.010056289193783761</v>
      </c>
      <c r="W355">
        <f t="shared" si="208"/>
        <v>0.0009142081085257964</v>
      </c>
      <c r="Y355">
        <f t="shared" si="209"/>
        <v>0.0073085695204372254</v>
      </c>
      <c r="Z355">
        <f t="shared" si="210"/>
        <v>52.56105821638257</v>
      </c>
      <c r="AA355">
        <f t="shared" si="211"/>
        <v>0.3841461480421802</v>
      </c>
      <c r="AB355">
        <f t="shared" si="212"/>
        <v>26.472602182212373</v>
      </c>
      <c r="AD355">
        <f t="shared" si="213"/>
        <v>0.2854883469921748</v>
      </c>
      <c r="AE355">
        <f t="shared" si="214"/>
        <v>6.593789826028037</v>
      </c>
      <c r="AF355">
        <f t="shared" si="215"/>
        <v>52.56105821638257</v>
      </c>
      <c r="AG355">
        <f t="shared" si="216"/>
        <v>14.909819184902913</v>
      </c>
      <c r="AH355">
        <f t="shared" si="217"/>
        <v>33.73543870064274</v>
      </c>
      <c r="AJ355">
        <f t="shared" si="218"/>
        <v>0.2854883469921748</v>
      </c>
      <c r="AK355">
        <f t="shared" si="219"/>
        <v>0.22716693190895473</v>
      </c>
      <c r="AL355">
        <f t="shared" si="220"/>
        <v>14.909819184902913</v>
      </c>
      <c r="AM355">
        <f t="shared" si="221"/>
        <v>339</v>
      </c>
      <c r="AN355">
        <f t="shared" si="222"/>
        <v>0.2896651878967774</v>
      </c>
      <c r="AO355">
        <f t="shared" si="223"/>
        <v>16.17648612181291</v>
      </c>
      <c r="AP355">
        <f t="shared" si="224"/>
        <v>0.17573694398437406</v>
      </c>
      <c r="AQ355">
        <f t="shared" si="225"/>
        <v>13.650132876394263</v>
      </c>
      <c r="AR355">
        <f t="shared" si="226"/>
        <v>16.09183309924498</v>
      </c>
      <c r="AT355">
        <f t="shared" si="227"/>
        <v>3.140371816913923</v>
      </c>
      <c r="AU355">
        <f t="shared" si="228"/>
        <v>1.5816617213289301</v>
      </c>
      <c r="AV355">
        <f t="shared" si="229"/>
        <v>1.712930081953049</v>
      </c>
      <c r="AX355">
        <f t="shared" si="230"/>
        <v>0.34010096492953423</v>
      </c>
      <c r="AY355">
        <f t="shared" si="231"/>
        <v>34.01009649295342</v>
      </c>
    </row>
    <row r="356" spans="1:51" ht="12.75">
      <c r="A356">
        <f t="shared" si="188"/>
        <v>231</v>
      </c>
      <c r="B356">
        <f t="shared" si="186"/>
        <v>0.3759843862743403</v>
      </c>
      <c r="C356">
        <f t="shared" si="189"/>
        <v>0.10129377092189801</v>
      </c>
      <c r="D356">
        <f t="shared" si="190"/>
        <v>0.34706154690253205</v>
      </c>
      <c r="E356">
        <f t="shared" si="191"/>
        <v>0.9798563839071595</v>
      </c>
      <c r="F356">
        <f t="shared" si="192"/>
        <v>0.020143616092840544</v>
      </c>
      <c r="G356">
        <f t="shared" si="193"/>
        <v>0.2965160287711572</v>
      </c>
      <c r="H356">
        <f t="shared" si="194"/>
        <v>356</v>
      </c>
      <c r="I356">
        <f t="shared" si="195"/>
        <v>3.372498964539189</v>
      </c>
      <c r="J356">
        <f t="shared" si="196"/>
        <v>0.44391871068951994</v>
      </c>
      <c r="K356">
        <f t="shared" si="197"/>
        <v>53.439765579912724</v>
      </c>
      <c r="L356">
        <f t="shared" si="198"/>
        <v>356</v>
      </c>
      <c r="M356">
        <f t="shared" si="199"/>
        <v>0.012838120890115531</v>
      </c>
      <c r="N356">
        <f t="shared" si="200"/>
        <v>0.3759843862743403</v>
      </c>
      <c r="O356">
        <f t="shared" si="201"/>
        <v>0.10129377092189801</v>
      </c>
      <c r="P356">
        <f t="shared" si="202"/>
        <v>0.9798563839071595</v>
      </c>
      <c r="Q356">
        <f t="shared" si="203"/>
        <v>0.05507788592956874</v>
      </c>
      <c r="R356">
        <f t="shared" si="204"/>
        <v>0.021033224592508594</v>
      </c>
      <c r="S356">
        <f t="shared" si="187"/>
        <v>99.79199354443216</v>
      </c>
      <c r="T356">
        <f t="shared" si="205"/>
        <v>0.05507788592956896</v>
      </c>
      <c r="U356">
        <f t="shared" si="206"/>
        <v>22.164581452985185</v>
      </c>
      <c r="V356">
        <f t="shared" si="207"/>
        <v>0.009673412046854018</v>
      </c>
      <c r="W356">
        <f t="shared" si="208"/>
        <v>0.0008794010951685472</v>
      </c>
      <c r="Y356">
        <f t="shared" si="209"/>
        <v>0.0075497138331335895</v>
      </c>
      <c r="Z356">
        <f t="shared" si="210"/>
        <v>53.439765579912724</v>
      </c>
      <c r="AA356">
        <f t="shared" si="211"/>
        <v>0.40345493743808336</v>
      </c>
      <c r="AB356">
        <f t="shared" si="212"/>
        <v>26.921610258675404</v>
      </c>
      <c r="AD356">
        <f t="shared" si="213"/>
        <v>0.3065908149581081</v>
      </c>
      <c r="AE356">
        <f t="shared" si="214"/>
        <v>7.081183584981244</v>
      </c>
      <c r="AF356">
        <f t="shared" si="215"/>
        <v>53.439765579912724</v>
      </c>
      <c r="AG356">
        <f t="shared" si="216"/>
        <v>16.17648612181291</v>
      </c>
      <c r="AH356">
        <f t="shared" si="217"/>
        <v>34.808125850862815</v>
      </c>
      <c r="AJ356">
        <f t="shared" si="218"/>
        <v>0.3065908149581081</v>
      </c>
      <c r="AK356">
        <f t="shared" si="219"/>
        <v>0.2896651878967774</v>
      </c>
      <c r="AL356">
        <f t="shared" si="220"/>
        <v>16.17648612181291</v>
      </c>
      <c r="AM356">
        <f t="shared" si="221"/>
        <v>340</v>
      </c>
      <c r="AN356">
        <f t="shared" si="222"/>
        <v>0.3645609994959448</v>
      </c>
      <c r="AO356">
        <f t="shared" si="223"/>
        <v>17.44617461798686</v>
      </c>
      <c r="AP356">
        <f t="shared" si="224"/>
        <v>0.22716693190895473</v>
      </c>
      <c r="AQ356">
        <f t="shared" si="225"/>
        <v>14.909819184902913</v>
      </c>
      <c r="AR356">
        <f t="shared" si="226"/>
        <v>16.463421712888618</v>
      </c>
      <c r="AT356">
        <f t="shared" si="227"/>
        <v>3.372498964539189</v>
      </c>
      <c r="AU356">
        <f t="shared" si="228"/>
        <v>1.6989801833119997</v>
      </c>
      <c r="AV356">
        <f t="shared" si="229"/>
        <v>1.8395448897486486</v>
      </c>
      <c r="AX356">
        <f t="shared" si="230"/>
        <v>0.34578671845825876</v>
      </c>
      <c r="AY356">
        <f t="shared" si="231"/>
        <v>34.57867184582587</v>
      </c>
    </row>
    <row r="357" spans="1:51" ht="12.75">
      <c r="A357">
        <f t="shared" si="188"/>
        <v>232</v>
      </c>
      <c r="B357">
        <f t="shared" si="186"/>
        <v>0.3804846031316411</v>
      </c>
      <c r="C357">
        <f t="shared" si="189"/>
        <v>0.1053682359287606</v>
      </c>
      <c r="D357">
        <f t="shared" si="190"/>
        <v>0.33748789697833026</v>
      </c>
      <c r="E357">
        <f t="shared" si="191"/>
        <v>0.9811447272857309</v>
      </c>
      <c r="F357">
        <f t="shared" si="192"/>
        <v>0.018855272714269122</v>
      </c>
      <c r="G357">
        <f t="shared" si="193"/>
        <v>0.2763279835871286</v>
      </c>
      <c r="H357">
        <f t="shared" si="194"/>
        <v>357</v>
      </c>
      <c r="I357">
        <f t="shared" si="195"/>
        <v>3.6188879136256253</v>
      </c>
      <c r="J357">
        <f t="shared" si="196"/>
        <v>0.4487197216654247</v>
      </c>
      <c r="K357">
        <f t="shared" si="197"/>
        <v>54.31267666644086</v>
      </c>
      <c r="L357">
        <f t="shared" si="198"/>
        <v>357</v>
      </c>
      <c r="M357">
        <f t="shared" si="199"/>
        <v>0.01196404819434333</v>
      </c>
      <c r="N357">
        <f t="shared" si="200"/>
        <v>0.3804846031316411</v>
      </c>
      <c r="O357">
        <f t="shared" si="201"/>
        <v>0.1053682359287606</v>
      </c>
      <c r="P357">
        <f t="shared" si="202"/>
        <v>0.9811447272857309</v>
      </c>
      <c r="Q357">
        <f t="shared" si="203"/>
        <v>0.048833985450860436</v>
      </c>
      <c r="R357">
        <f t="shared" si="204"/>
        <v>0.01864879463690205</v>
      </c>
      <c r="S357">
        <f t="shared" si="187"/>
        <v>99.81302676902467</v>
      </c>
      <c r="T357">
        <f t="shared" si="205"/>
        <v>0.048833985450860415</v>
      </c>
      <c r="U357">
        <f t="shared" si="206"/>
        <v>21.33551903303274</v>
      </c>
      <c r="V357">
        <f t="shared" si="207"/>
        <v>0.009311579705567837</v>
      </c>
      <c r="W357">
        <f t="shared" si="208"/>
        <v>0.0008465072459607124</v>
      </c>
      <c r="Y357">
        <f t="shared" si="209"/>
        <v>0.007801834798154971</v>
      </c>
      <c r="Z357">
        <f t="shared" si="210"/>
        <v>54.31267666644086</v>
      </c>
      <c r="AA357">
        <f t="shared" si="211"/>
        <v>0.42373853079717777</v>
      </c>
      <c r="AB357">
        <f t="shared" si="212"/>
        <v>27.36820759861902</v>
      </c>
      <c r="AD357">
        <f t="shared" si="213"/>
        <v>0.3289898103296023</v>
      </c>
      <c r="AE357">
        <f t="shared" si="214"/>
        <v>7.5985226264863455</v>
      </c>
      <c r="AF357">
        <f t="shared" si="215"/>
        <v>54.31267666644086</v>
      </c>
      <c r="AG357">
        <f t="shared" si="216"/>
        <v>16.17648612181291</v>
      </c>
      <c r="AH357">
        <f t="shared" si="217"/>
        <v>35.24458139412688</v>
      </c>
      <c r="AJ357">
        <f t="shared" si="218"/>
        <v>0.3289898103296023</v>
      </c>
      <c r="AK357">
        <f t="shared" si="219"/>
        <v>0.2896651878967774</v>
      </c>
      <c r="AL357">
        <f t="shared" si="220"/>
        <v>16.17648612181291</v>
      </c>
      <c r="AM357">
        <f t="shared" si="221"/>
        <v>340</v>
      </c>
      <c r="AN357">
        <f t="shared" si="222"/>
        <v>0.3645609994959448</v>
      </c>
      <c r="AO357">
        <f t="shared" si="223"/>
        <v>17.44617461798686</v>
      </c>
      <c r="AP357">
        <f t="shared" si="224"/>
        <v>0.22716693190895473</v>
      </c>
      <c r="AQ357">
        <f t="shared" si="225"/>
        <v>14.909819184902913</v>
      </c>
      <c r="AR357">
        <f t="shared" si="226"/>
        <v>16.843145840871177</v>
      </c>
      <c r="AT357">
        <f t="shared" si="227"/>
        <v>3.6188879136256253</v>
      </c>
      <c r="AU357">
        <f t="shared" si="228"/>
        <v>1.823560939640386</v>
      </c>
      <c r="AV357">
        <f t="shared" si="229"/>
        <v>1.9739388619776137</v>
      </c>
      <c r="AX357">
        <f t="shared" si="230"/>
        <v>0.3514349666652056</v>
      </c>
      <c r="AY357">
        <f t="shared" si="231"/>
        <v>35.143496666520555</v>
      </c>
    </row>
    <row r="358" spans="1:51" ht="12.75">
      <c r="A358">
        <f t="shared" si="188"/>
        <v>233</v>
      </c>
      <c r="B358">
        <f t="shared" si="186"/>
        <v>0.38498481998894196</v>
      </c>
      <c r="C358">
        <f t="shared" si="189"/>
        <v>0.1095230392566654</v>
      </c>
      <c r="D358">
        <f t="shared" si="190"/>
        <v>0.3280481442558656</v>
      </c>
      <c r="E358">
        <f t="shared" si="191"/>
        <v>0.9823458120134883</v>
      </c>
      <c r="F358">
        <f t="shared" si="192"/>
        <v>0.01765418798651175</v>
      </c>
      <c r="G358">
        <f t="shared" si="193"/>
        <v>0.2577113464454678</v>
      </c>
      <c r="H358">
        <f t="shared" si="194"/>
        <v>358</v>
      </c>
      <c r="I358">
        <f t="shared" si="195"/>
        <v>3.8803103308903086</v>
      </c>
      <c r="J358">
        <f t="shared" si="196"/>
        <v>0.4534885480164831</v>
      </c>
      <c r="K358">
        <f t="shared" si="197"/>
        <v>55.17973600299693</v>
      </c>
      <c r="L358">
        <f t="shared" si="198"/>
        <v>358</v>
      </c>
      <c r="M358">
        <f t="shared" si="199"/>
        <v>0.011158012044518483</v>
      </c>
      <c r="N358">
        <f t="shared" si="200"/>
        <v>0.38498481998894196</v>
      </c>
      <c r="O358">
        <f t="shared" si="201"/>
        <v>0.1095230392566654</v>
      </c>
      <c r="P358">
        <f t="shared" si="202"/>
        <v>0.9823458120134883</v>
      </c>
      <c r="Q358">
        <f t="shared" si="203"/>
        <v>0.04337751626429924</v>
      </c>
      <c r="R358">
        <f t="shared" si="204"/>
        <v>0.016565070108516856</v>
      </c>
      <c r="S358">
        <f t="shared" si="187"/>
        <v>99.83167556366158</v>
      </c>
      <c r="T358">
        <f t="shared" si="205"/>
        <v>0.04337751626429923</v>
      </c>
      <c r="U358">
        <f t="shared" si="206"/>
        <v>20.551274421273146</v>
      </c>
      <c r="V358">
        <f t="shared" si="207"/>
        <v>0.008969307450566427</v>
      </c>
      <c r="W358">
        <f t="shared" si="208"/>
        <v>0.0008153915864151297</v>
      </c>
      <c r="Y358">
        <f t="shared" si="209"/>
        <v>0.00806572070654521</v>
      </c>
      <c r="Z358">
        <f t="shared" si="210"/>
        <v>55.17973600299693</v>
      </c>
      <c r="AA358">
        <f t="shared" si="211"/>
        <v>0.4450643392610706</v>
      </c>
      <c r="AB358">
        <f t="shared" si="212"/>
        <v>27.812400171129003</v>
      </c>
      <c r="AD358">
        <f t="shared" si="213"/>
        <v>0.35275548462639167</v>
      </c>
      <c r="AE358">
        <f t="shared" si="214"/>
        <v>8.147427207138673</v>
      </c>
      <c r="AF358">
        <f t="shared" si="215"/>
        <v>55.17973600299693</v>
      </c>
      <c r="AG358">
        <f t="shared" si="216"/>
        <v>16.17648612181291</v>
      </c>
      <c r="AH358">
        <f t="shared" si="217"/>
        <v>35.67811106240492</v>
      </c>
      <c r="AJ358">
        <f t="shared" si="218"/>
        <v>0.35275548462639167</v>
      </c>
      <c r="AK358">
        <f t="shared" si="219"/>
        <v>0.2896651878967774</v>
      </c>
      <c r="AL358">
        <f t="shared" si="220"/>
        <v>16.17648612181291</v>
      </c>
      <c r="AM358">
        <f t="shared" si="221"/>
        <v>340</v>
      </c>
      <c r="AN358">
        <f t="shared" si="222"/>
        <v>0.3645609994959448</v>
      </c>
      <c r="AO358">
        <f t="shared" si="223"/>
        <v>17.44617461798686</v>
      </c>
      <c r="AP358">
        <f t="shared" si="224"/>
        <v>0.22716693190895473</v>
      </c>
      <c r="AQ358">
        <f t="shared" si="225"/>
        <v>14.909819184902913</v>
      </c>
      <c r="AR358">
        <f t="shared" si="226"/>
        <v>17.246038908108943</v>
      </c>
      <c r="AT358">
        <f t="shared" si="227"/>
        <v>3.8803103308903086</v>
      </c>
      <c r="AU358">
        <f t="shared" si="228"/>
        <v>1.955803915136996</v>
      </c>
      <c r="AV358">
        <f t="shared" si="229"/>
        <v>2.11653290775835</v>
      </c>
      <c r="AX358">
        <f t="shared" si="230"/>
        <v>0.35704535060762715</v>
      </c>
      <c r="AY358">
        <f t="shared" si="231"/>
        <v>35.704535060762716</v>
      </c>
    </row>
    <row r="359" spans="1:51" ht="12.75">
      <c r="A359">
        <f t="shared" si="188"/>
        <v>234</v>
      </c>
      <c r="B359">
        <f t="shared" si="186"/>
        <v>0.3894850368462428</v>
      </c>
      <c r="C359">
        <f t="shared" si="189"/>
        <v>0.11375818090561246</v>
      </c>
      <c r="D359">
        <f t="shared" si="190"/>
        <v>0.31874228873513794</v>
      </c>
      <c r="E359">
        <f t="shared" si="191"/>
        <v>0.9834663850648386</v>
      </c>
      <c r="F359">
        <f t="shared" si="192"/>
        <v>0.016533614935161367</v>
      </c>
      <c r="G359">
        <f t="shared" si="193"/>
        <v>0.2405243821388308</v>
      </c>
      <c r="H359">
        <f t="shared" si="194"/>
        <v>359</v>
      </c>
      <c r="I359">
        <f t="shared" si="195"/>
        <v>4.157582657972694</v>
      </c>
      <c r="J359">
        <f t="shared" si="196"/>
        <v>0.45822490757426804</v>
      </c>
      <c r="K359">
        <f t="shared" si="197"/>
        <v>56.04089228623056</v>
      </c>
      <c r="L359">
        <f t="shared" si="198"/>
        <v>359</v>
      </c>
      <c r="M359">
        <f t="shared" si="199"/>
        <v>0.0104138757952333</v>
      </c>
      <c r="N359">
        <f t="shared" si="200"/>
        <v>0.3894850368462428</v>
      </c>
      <c r="O359">
        <f t="shared" si="201"/>
        <v>0.11375818090561246</v>
      </c>
      <c r="P359">
        <f t="shared" si="202"/>
        <v>0.9834663850648386</v>
      </c>
      <c r="Q359">
        <f t="shared" si="203"/>
        <v>0.03859940346729469</v>
      </c>
      <c r="R359">
        <f t="shared" si="204"/>
        <v>0.014740397322123965</v>
      </c>
      <c r="S359">
        <f t="shared" si="187"/>
        <v>99.84824063377009</v>
      </c>
      <c r="T359">
        <f t="shared" si="205"/>
        <v>0.038599403467294444</v>
      </c>
      <c r="U359">
        <f t="shared" si="206"/>
        <v>19.80873440352301</v>
      </c>
      <c r="V359">
        <f t="shared" si="207"/>
        <v>0.008645236564400069</v>
      </c>
      <c r="W359">
        <f t="shared" si="208"/>
        <v>0.0007859305967636426</v>
      </c>
      <c r="Y359">
        <f t="shared" si="209"/>
        <v>0.008342190969455612</v>
      </c>
      <c r="Z359">
        <f t="shared" si="210"/>
        <v>56.04089228623056</v>
      </c>
      <c r="AA359">
        <f t="shared" si="211"/>
        <v>0.46750382555042724</v>
      </c>
      <c r="AB359">
        <f t="shared" si="212"/>
        <v>28.254198055890495</v>
      </c>
      <c r="AD359">
        <f t="shared" si="213"/>
        <v>0.3779620598156994</v>
      </c>
      <c r="AE359">
        <f t="shared" si="214"/>
        <v>8.729611596741181</v>
      </c>
      <c r="AF359">
        <f t="shared" si="215"/>
        <v>56.04089228623056</v>
      </c>
      <c r="AG359">
        <f t="shared" si="216"/>
        <v>17.44617461798686</v>
      </c>
      <c r="AH359">
        <f t="shared" si="217"/>
        <v>36.74353345210871</v>
      </c>
      <c r="AJ359">
        <f t="shared" si="218"/>
        <v>0.3779620598156994</v>
      </c>
      <c r="AK359">
        <f t="shared" si="219"/>
        <v>0.3645609994959448</v>
      </c>
      <c r="AL359">
        <f t="shared" si="220"/>
        <v>17.44617461798686</v>
      </c>
      <c r="AM359">
        <f t="shared" si="221"/>
        <v>341</v>
      </c>
      <c r="AN359">
        <f t="shared" si="222"/>
        <v>0.4532496048892587</v>
      </c>
      <c r="AO359">
        <f t="shared" si="223"/>
        <v>18.716118927053028</v>
      </c>
      <c r="AP359">
        <f t="shared" si="224"/>
        <v>0.2896651878967774</v>
      </c>
      <c r="AQ359">
        <f t="shared" si="225"/>
        <v>16.17648612181291</v>
      </c>
      <c r="AR359">
        <f t="shared" si="226"/>
        <v>17.638066239385697</v>
      </c>
      <c r="AT359">
        <f t="shared" si="227"/>
        <v>4.157582657972694</v>
      </c>
      <c r="AU359">
        <f t="shared" si="228"/>
        <v>2.0961330032383994</v>
      </c>
      <c r="AV359">
        <f t="shared" si="229"/>
        <v>2.2677723588941965</v>
      </c>
      <c r="AX359">
        <f t="shared" si="230"/>
        <v>0.36261753832266824</v>
      </c>
      <c r="AY359">
        <f t="shared" si="231"/>
        <v>36.26175383226683</v>
      </c>
    </row>
    <row r="360" spans="1:51" ht="12.75">
      <c r="A360">
        <f t="shared" si="188"/>
        <v>235</v>
      </c>
      <c r="B360">
        <f t="shared" si="186"/>
        <v>0.39398525370354365</v>
      </c>
      <c r="C360">
        <f t="shared" si="189"/>
        <v>0.11807366087560181</v>
      </c>
      <c r="D360">
        <f t="shared" si="190"/>
        <v>0.3095703304161474</v>
      </c>
      <c r="E360">
        <f t="shared" si="191"/>
        <v>0.9845125889116287</v>
      </c>
      <c r="F360">
        <f t="shared" si="192"/>
        <v>0.015487411088371261</v>
      </c>
      <c r="G360">
        <f t="shared" si="193"/>
        <v>0.22463987644915948</v>
      </c>
      <c r="H360">
        <f t="shared" si="194"/>
        <v>360</v>
      </c>
      <c r="I360">
        <f t="shared" si="195"/>
        <v>4.451569399907145</v>
      </c>
      <c r="J360">
        <f t="shared" si="196"/>
        <v>0.46292853898831976</v>
      </c>
      <c r="K360">
        <f t="shared" si="197"/>
        <v>56.896097997876325</v>
      </c>
      <c r="L360">
        <f t="shared" si="198"/>
        <v>360</v>
      </c>
      <c r="M360">
        <f t="shared" si="199"/>
        <v>0.009726131509810155</v>
      </c>
      <c r="N360">
        <f t="shared" si="200"/>
        <v>0.39398525370354365</v>
      </c>
      <c r="O360">
        <f t="shared" si="201"/>
        <v>0.11807366087560181</v>
      </c>
      <c r="P360">
        <f t="shared" si="202"/>
        <v>0.9845125889116287</v>
      </c>
      <c r="Q360">
        <f t="shared" si="203"/>
        <v>0.03440697452403785</v>
      </c>
      <c r="R360">
        <f t="shared" si="204"/>
        <v>0.013139386352595905</v>
      </c>
      <c r="S360">
        <f t="shared" si="187"/>
        <v>99.86298103109222</v>
      </c>
      <c r="T360">
        <f t="shared" si="205"/>
        <v>0.03440697452403796</v>
      </c>
      <c r="U360">
        <f t="shared" si="206"/>
        <v>19.105046208434413</v>
      </c>
      <c r="V360">
        <f t="shared" si="207"/>
        <v>0.008338121996139987</v>
      </c>
      <c r="W360">
        <f t="shared" si="208"/>
        <v>0.0007580110905581806</v>
      </c>
      <c r="Y360">
        <f t="shared" si="209"/>
        <v>0.008632099791388036</v>
      </c>
      <c r="Z360">
        <f t="shared" si="210"/>
        <v>56.896097997876325</v>
      </c>
      <c r="AA360">
        <f t="shared" si="211"/>
        <v>0.49113279565826146</v>
      </c>
      <c r="AB360">
        <f t="shared" si="212"/>
        <v>28.693615396767292</v>
      </c>
      <c r="AD360">
        <f t="shared" si="213"/>
        <v>0.4046881272642858</v>
      </c>
      <c r="AE360">
        <f t="shared" si="214"/>
        <v>9.346890983059035</v>
      </c>
      <c r="AF360">
        <f t="shared" si="215"/>
        <v>56.896097997876325</v>
      </c>
      <c r="AG360">
        <f t="shared" si="216"/>
        <v>17.44617461798686</v>
      </c>
      <c r="AH360">
        <f t="shared" si="217"/>
        <v>37.17113630793159</v>
      </c>
      <c r="AJ360">
        <f t="shared" si="218"/>
        <v>0.4046881272642858</v>
      </c>
      <c r="AK360">
        <f t="shared" si="219"/>
        <v>0.3645609994959448</v>
      </c>
      <c r="AL360">
        <f t="shared" si="220"/>
        <v>17.44617461798686</v>
      </c>
      <c r="AM360">
        <f t="shared" si="221"/>
        <v>341</v>
      </c>
      <c r="AN360">
        <f t="shared" si="222"/>
        <v>0.4532496048892587</v>
      </c>
      <c r="AO360">
        <f t="shared" si="223"/>
        <v>18.716118927053028</v>
      </c>
      <c r="AP360">
        <f t="shared" si="224"/>
        <v>0.2896651878967774</v>
      </c>
      <c r="AQ360">
        <f t="shared" si="225"/>
        <v>16.17648612181291</v>
      </c>
      <c r="AR360">
        <f t="shared" si="226"/>
        <v>18.020760466107745</v>
      </c>
      <c r="AT360">
        <f t="shared" si="227"/>
        <v>4.451569399907145</v>
      </c>
      <c r="AU360">
        <f t="shared" si="228"/>
        <v>2.244997895597716</v>
      </c>
      <c r="AV360">
        <f t="shared" si="229"/>
        <v>2.428128763585715</v>
      </c>
      <c r="AX360">
        <f t="shared" si="230"/>
        <v>0.3681512223391997</v>
      </c>
      <c r="AY360">
        <f t="shared" si="231"/>
        <v>36.81512223391997</v>
      </c>
    </row>
    <row r="361" spans="1:51" ht="12.75">
      <c r="A361">
        <f t="shared" si="188"/>
        <v>236</v>
      </c>
      <c r="B361">
        <f t="shared" si="186"/>
        <v>0.3984854705608445</v>
      </c>
      <c r="C361">
        <f t="shared" si="189"/>
        <v>0.12246947916663338</v>
      </c>
      <c r="D361">
        <f t="shared" si="190"/>
        <v>0.3005322692988939</v>
      </c>
      <c r="E361">
        <f t="shared" si="191"/>
        <v>0.9854900230644403</v>
      </c>
      <c r="F361">
        <f t="shared" si="192"/>
        <v>0.014509976935559665</v>
      </c>
      <c r="G361">
        <f t="shared" si="193"/>
        <v>0.2099434813702537</v>
      </c>
      <c r="H361">
        <f t="shared" si="194"/>
        <v>361</v>
      </c>
      <c r="I361">
        <f t="shared" si="195"/>
        <v>4.763186708504716</v>
      </c>
      <c r="J361">
        <f t="shared" si="196"/>
        <v>0.4675991998410123</v>
      </c>
      <c r="K361">
        <f t="shared" si="197"/>
        <v>57.745309062002235</v>
      </c>
      <c r="L361">
        <f t="shared" si="198"/>
        <v>361</v>
      </c>
      <c r="M361">
        <f t="shared" si="199"/>
        <v>0.009089828314148835</v>
      </c>
      <c r="N361">
        <f t="shared" si="200"/>
        <v>0.3984854705608445</v>
      </c>
      <c r="O361">
        <f t="shared" si="201"/>
        <v>0.12246947916663338</v>
      </c>
      <c r="P361">
        <f t="shared" si="202"/>
        <v>0.9854900230644403</v>
      </c>
      <c r="Q361">
        <f t="shared" si="203"/>
        <v>0.030721308944984673</v>
      </c>
      <c r="R361">
        <f t="shared" si="204"/>
        <v>0.011731898926585495</v>
      </c>
      <c r="S361">
        <f t="shared" si="187"/>
        <v>99.87612041744481</v>
      </c>
      <c r="T361">
        <f t="shared" si="205"/>
        <v>0.03072130894498471</v>
      </c>
      <c r="U361">
        <f t="shared" si="206"/>
        <v>18.437592340538767</v>
      </c>
      <c r="V361">
        <f t="shared" si="207"/>
        <v>0.008046821377623166</v>
      </c>
      <c r="W361">
        <f t="shared" si="208"/>
        <v>0.0007315292161475605</v>
      </c>
      <c r="Y361">
        <f t="shared" si="209"/>
        <v>0.008936340026108342</v>
      </c>
      <c r="Z361">
        <f t="shared" si="210"/>
        <v>57.745309062002235</v>
      </c>
      <c r="AA361">
        <f t="shared" si="211"/>
        <v>0.5160317166907673</v>
      </c>
      <c r="AB361">
        <f t="shared" si="212"/>
        <v>29.130670389346502</v>
      </c>
      <c r="AD361">
        <f t="shared" si="213"/>
        <v>0.4330169735004287</v>
      </c>
      <c r="AE361">
        <f t="shared" si="214"/>
        <v>10.001188995790573</v>
      </c>
      <c r="AF361">
        <f t="shared" si="215"/>
        <v>57.745309062002235</v>
      </c>
      <c r="AG361">
        <f t="shared" si="216"/>
        <v>17.44617461798686</v>
      </c>
      <c r="AH361">
        <f t="shared" si="217"/>
        <v>37.595741839994545</v>
      </c>
      <c r="AJ361">
        <f t="shared" si="218"/>
        <v>0.4330169735004287</v>
      </c>
      <c r="AK361">
        <f t="shared" si="219"/>
        <v>0.3645609994959448</v>
      </c>
      <c r="AL361">
        <f t="shared" si="220"/>
        <v>17.44617461798686</v>
      </c>
      <c r="AM361">
        <f t="shared" si="221"/>
        <v>341</v>
      </c>
      <c r="AN361">
        <f t="shared" si="222"/>
        <v>0.4532496048892587</v>
      </c>
      <c r="AO361">
        <f t="shared" si="223"/>
        <v>18.716118927053028</v>
      </c>
      <c r="AP361">
        <f t="shared" si="224"/>
        <v>0.2896651878967774</v>
      </c>
      <c r="AQ361">
        <f t="shared" si="225"/>
        <v>16.17648612181291</v>
      </c>
      <c r="AR361">
        <f t="shared" si="226"/>
        <v>18.426405102196615</v>
      </c>
      <c r="AT361">
        <f t="shared" si="227"/>
        <v>4.763186708504716</v>
      </c>
      <c r="AU361">
        <f t="shared" si="228"/>
        <v>2.402876082269877</v>
      </c>
      <c r="AV361">
        <f t="shared" si="229"/>
        <v>2.5981018410025727</v>
      </c>
      <c r="AX361">
        <f t="shared" si="230"/>
        <v>0.3736461174600144</v>
      </c>
      <c r="AY361">
        <f t="shared" si="231"/>
        <v>37.364611746001444</v>
      </c>
    </row>
    <row r="362" spans="1:51" ht="12.75">
      <c r="A362">
        <f t="shared" si="188"/>
        <v>237</v>
      </c>
      <c r="B362">
        <f t="shared" si="186"/>
        <v>0.40298568741814533</v>
      </c>
      <c r="C362">
        <f t="shared" si="189"/>
        <v>0.1269456357787072</v>
      </c>
      <c r="D362">
        <f t="shared" si="190"/>
        <v>0.2916281053833775</v>
      </c>
      <c r="E362">
        <f t="shared" si="191"/>
        <v>0.9864037986413864</v>
      </c>
      <c r="F362">
        <f t="shared" si="192"/>
        <v>0.013596201358613613</v>
      </c>
      <c r="G362">
        <f t="shared" si="193"/>
        <v>0.196332266207836</v>
      </c>
      <c r="H362">
        <f t="shared" si="194"/>
        <v>362</v>
      </c>
      <c r="I362">
        <f t="shared" si="195"/>
        <v>5.093406291869553</v>
      </c>
      <c r="J362">
        <f t="shared" si="196"/>
        <v>0.47223666496363326</v>
      </c>
      <c r="K362">
        <f t="shared" si="197"/>
        <v>58.58848453884241</v>
      </c>
      <c r="L362">
        <f t="shared" si="198"/>
        <v>362</v>
      </c>
      <c r="M362">
        <f t="shared" si="199"/>
        <v>0.0085005096643589</v>
      </c>
      <c r="N362">
        <f t="shared" si="200"/>
        <v>0.40298568741814533</v>
      </c>
      <c r="O362">
        <f t="shared" si="201"/>
        <v>0.1269456357787072</v>
      </c>
      <c r="P362">
        <f t="shared" si="202"/>
        <v>0.9864037986413864</v>
      </c>
      <c r="Q362">
        <f t="shared" si="203"/>
        <v>0.027475043999606735</v>
      </c>
      <c r="R362">
        <f t="shared" si="204"/>
        <v>0.010492210464863587</v>
      </c>
      <c r="S362">
        <f t="shared" si="187"/>
        <v>99.8878523163714</v>
      </c>
      <c r="T362">
        <f t="shared" si="205"/>
        <v>0.027475043999606784</v>
      </c>
      <c r="U362">
        <f t="shared" si="206"/>
        <v>17.80396813948374</v>
      </c>
      <c r="V362">
        <f t="shared" si="207"/>
        <v>0.007770285229504813</v>
      </c>
      <c r="W362">
        <f t="shared" si="208"/>
        <v>0.0007063895663186193</v>
      </c>
      <c r="Y362">
        <f t="shared" si="209"/>
        <v>0.009255847251218162</v>
      </c>
      <c r="Z362">
        <f t="shared" si="210"/>
        <v>58.58848453884241</v>
      </c>
      <c r="AA362">
        <f t="shared" si="211"/>
        <v>0.5422860635718822</v>
      </c>
      <c r="AB362">
        <f t="shared" si="212"/>
        <v>29.565385301207144</v>
      </c>
      <c r="AD362">
        <f t="shared" si="213"/>
        <v>0.46303693562450476</v>
      </c>
      <c r="AE362">
        <f t="shared" si="214"/>
        <v>10.69454591531803</v>
      </c>
      <c r="AF362">
        <f t="shared" si="215"/>
        <v>58.58848453884241</v>
      </c>
      <c r="AG362">
        <f t="shared" si="216"/>
        <v>18.716118927053028</v>
      </c>
      <c r="AH362">
        <f t="shared" si="217"/>
        <v>38.65230173294772</v>
      </c>
      <c r="AJ362">
        <f t="shared" si="218"/>
        <v>0.46303693562450476</v>
      </c>
      <c r="AK362">
        <f t="shared" si="219"/>
        <v>0.4532496048892587</v>
      </c>
      <c r="AL362">
        <f t="shared" si="220"/>
        <v>18.716118927053028</v>
      </c>
      <c r="AM362">
        <f t="shared" si="221"/>
        <v>342</v>
      </c>
      <c r="AN362">
        <f t="shared" si="222"/>
        <v>0.557193192635304</v>
      </c>
      <c r="AO362">
        <f t="shared" si="223"/>
        <v>19.98432852419329</v>
      </c>
      <c r="AP362">
        <f t="shared" si="224"/>
        <v>0.3645609994959448</v>
      </c>
      <c r="AQ362">
        <f t="shared" si="225"/>
        <v>17.44617461798686</v>
      </c>
      <c r="AR362">
        <f t="shared" si="226"/>
        <v>18.835533573381678</v>
      </c>
      <c r="AT362">
        <f t="shared" si="227"/>
        <v>5.093406291869553</v>
      </c>
      <c r="AU362">
        <f t="shared" si="228"/>
        <v>2.5702750412477458</v>
      </c>
      <c r="AV362">
        <f t="shared" si="229"/>
        <v>2.778221613747029</v>
      </c>
      <c r="AX362">
        <f t="shared" si="230"/>
        <v>0.379101958780745</v>
      </c>
      <c r="AY362">
        <f t="shared" si="231"/>
        <v>37.9101958780745</v>
      </c>
    </row>
    <row r="363" spans="1:51" ht="12.75">
      <c r="A363">
        <f t="shared" si="188"/>
        <v>238</v>
      </c>
      <c r="B363">
        <f t="shared" si="186"/>
        <v>0.4074859042754462</v>
      </c>
      <c r="C363">
        <f t="shared" si="189"/>
        <v>0.1315021307118233</v>
      </c>
      <c r="D363">
        <f t="shared" si="190"/>
        <v>0.28285783866959824</v>
      </c>
      <c r="E363">
        <f t="shared" si="191"/>
        <v>0.9872585868274644</v>
      </c>
      <c r="F363">
        <f t="shared" si="192"/>
        <v>0.012741413172535632</v>
      </c>
      <c r="G363">
        <f t="shared" si="193"/>
        <v>0.18371344706051965</v>
      </c>
      <c r="H363">
        <f t="shared" si="194"/>
        <v>363</v>
      </c>
      <c r="I363">
        <f t="shared" si="195"/>
        <v>5.443259685125694</v>
      </c>
      <c r="J363">
        <f t="shared" si="196"/>
        <v>0.47684072492903884</v>
      </c>
      <c r="K363">
        <f t="shared" si="197"/>
        <v>59.425586350734335</v>
      </c>
      <c r="L363">
        <f t="shared" si="198"/>
        <v>363</v>
      </c>
      <c r="M363">
        <f t="shared" si="199"/>
        <v>0.00795415833766964</v>
      </c>
      <c r="N363">
        <f t="shared" si="200"/>
        <v>0.4074859042754462</v>
      </c>
      <c r="O363">
        <f t="shared" si="201"/>
        <v>0.1315021307118233</v>
      </c>
      <c r="P363">
        <f t="shared" si="202"/>
        <v>0.9872585868274644</v>
      </c>
      <c r="Q363">
        <f t="shared" si="203"/>
        <v>0.02461055356801389</v>
      </c>
      <c r="R363">
        <f t="shared" si="204"/>
        <v>0.009398314619481492</v>
      </c>
      <c r="S363">
        <f t="shared" si="187"/>
        <v>99.89834452683625</v>
      </c>
      <c r="T363">
        <f t="shared" si="205"/>
        <v>0.02461055356801414</v>
      </c>
      <c r="U363">
        <f t="shared" si="206"/>
        <v>17.201961742149916</v>
      </c>
      <c r="V363">
        <f t="shared" si="207"/>
        <v>0.007507548216013054</v>
      </c>
      <c r="W363">
        <f t="shared" si="208"/>
        <v>0.0006825043832739139</v>
      </c>
      <c r="Y363">
        <f t="shared" si="209"/>
        <v>0.009591604099836424</v>
      </c>
      <c r="Z363">
        <f t="shared" si="210"/>
        <v>59.425586350734335</v>
      </c>
      <c r="AA363">
        <f t="shared" si="211"/>
        <v>0.5699866976768869</v>
      </c>
      <c r="AB363">
        <f t="shared" si="212"/>
        <v>29.997786524205612</v>
      </c>
      <c r="AD363">
        <f t="shared" si="213"/>
        <v>0.49484178955688124</v>
      </c>
      <c r="AE363">
        <f t="shared" si="214"/>
        <v>11.429127639886142</v>
      </c>
      <c r="AF363">
        <f t="shared" si="215"/>
        <v>59.425586350734335</v>
      </c>
      <c r="AG363">
        <f t="shared" si="216"/>
        <v>18.716118927053028</v>
      </c>
      <c r="AH363">
        <f t="shared" si="217"/>
        <v>39.07085263889368</v>
      </c>
      <c r="AJ363">
        <f t="shared" si="218"/>
        <v>0.49484178955688124</v>
      </c>
      <c r="AK363">
        <f t="shared" si="219"/>
        <v>0.4532496048892587</v>
      </c>
      <c r="AL363">
        <f t="shared" si="220"/>
        <v>18.716118927053028</v>
      </c>
      <c r="AM363">
        <f t="shared" si="221"/>
        <v>342</v>
      </c>
      <c r="AN363">
        <f t="shared" si="222"/>
        <v>0.557193192635304</v>
      </c>
      <c r="AO363">
        <f t="shared" si="223"/>
        <v>19.98432852419329</v>
      </c>
      <c r="AP363">
        <f t="shared" si="224"/>
        <v>0.3645609994959448</v>
      </c>
      <c r="AQ363">
        <f t="shared" si="225"/>
        <v>17.44617461798686</v>
      </c>
      <c r="AR363">
        <f t="shared" si="226"/>
        <v>19.223582724535003</v>
      </c>
      <c r="AT363">
        <f t="shared" si="227"/>
        <v>5.443259685125694</v>
      </c>
      <c r="AU363">
        <f t="shared" si="228"/>
        <v>2.74773463851901</v>
      </c>
      <c r="AV363">
        <f t="shared" si="229"/>
        <v>2.9690507373412878</v>
      </c>
      <c r="AX363">
        <f t="shared" si="230"/>
        <v>0.38451849991651627</v>
      </c>
      <c r="AY363">
        <f t="shared" si="231"/>
        <v>38.45184999165163</v>
      </c>
    </row>
    <row r="364" spans="1:51" ht="12.75">
      <c r="A364">
        <f t="shared" si="188"/>
        <v>239</v>
      </c>
      <c r="B364">
        <f t="shared" si="186"/>
        <v>0.411986121132747</v>
      </c>
      <c r="C364">
        <f t="shared" si="189"/>
        <v>0.1361389639659816</v>
      </c>
      <c r="D364">
        <f t="shared" si="190"/>
        <v>0.2742214691575561</v>
      </c>
      <c r="E364">
        <f t="shared" si="191"/>
        <v>0.9880586619727304</v>
      </c>
      <c r="F364">
        <f t="shared" si="192"/>
        <v>0.011941338027269599</v>
      </c>
      <c r="G364">
        <f t="shared" si="193"/>
        <v>0.17200327106304902</v>
      </c>
      <c r="H364">
        <f t="shared" si="194"/>
        <v>364</v>
      </c>
      <c r="I364">
        <f t="shared" si="195"/>
        <v>5.8138429218211956</v>
      </c>
      <c r="J364">
        <f t="shared" si="196"/>
        <v>0.48141118469966265</v>
      </c>
      <c r="K364">
        <f t="shared" si="197"/>
        <v>60.256579036302305</v>
      </c>
      <c r="L364">
        <f t="shared" si="198"/>
        <v>364</v>
      </c>
      <c r="M364">
        <f t="shared" si="199"/>
        <v>0.007447148124012413</v>
      </c>
      <c r="N364">
        <f t="shared" si="200"/>
        <v>0.411986121132747</v>
      </c>
      <c r="O364">
        <f t="shared" si="201"/>
        <v>0.1361389639659816</v>
      </c>
      <c r="P364">
        <f t="shared" si="202"/>
        <v>0.9880586619727304</v>
      </c>
      <c r="Q364">
        <f t="shared" si="203"/>
        <v>0.02207843303866393</v>
      </c>
      <c r="R364">
        <f t="shared" si="204"/>
        <v>0.008431344684266035</v>
      </c>
      <c r="S364">
        <f t="shared" si="187"/>
        <v>99.90774284145573</v>
      </c>
      <c r="T364">
        <f t="shared" si="205"/>
        <v>0.022078433038663855</v>
      </c>
      <c r="U364">
        <f t="shared" si="206"/>
        <v>16.629536165451277</v>
      </c>
      <c r="V364">
        <f t="shared" si="207"/>
        <v>0.007257721325245479</v>
      </c>
      <c r="W364">
        <f t="shared" si="208"/>
        <v>0.000659792847749589</v>
      </c>
      <c r="Y364">
        <f t="shared" si="209"/>
        <v>0.00994464489088289</v>
      </c>
      <c r="Z364">
        <f t="shared" si="210"/>
        <v>60.256579036302305</v>
      </c>
      <c r="AA364">
        <f t="shared" si="211"/>
        <v>0.5992302808554448</v>
      </c>
      <c r="AB364">
        <f t="shared" si="212"/>
        <v>30.427904658578875</v>
      </c>
      <c r="AD364">
        <f t="shared" si="213"/>
        <v>0.5285311747110177</v>
      </c>
      <c r="AE364">
        <f t="shared" si="214"/>
        <v>12.20723549407668</v>
      </c>
      <c r="AF364">
        <f t="shared" si="215"/>
        <v>60.256579036302305</v>
      </c>
      <c r="AG364">
        <f t="shared" si="216"/>
        <v>18.716118927053028</v>
      </c>
      <c r="AH364">
        <f t="shared" si="217"/>
        <v>39.486348981677665</v>
      </c>
      <c r="AJ364">
        <f t="shared" si="218"/>
        <v>0.5285311747110177</v>
      </c>
      <c r="AK364">
        <f t="shared" si="219"/>
        <v>0.4532496048892587</v>
      </c>
      <c r="AL364">
        <f t="shared" si="220"/>
        <v>18.716118927053028</v>
      </c>
      <c r="AM364">
        <f t="shared" si="221"/>
        <v>342</v>
      </c>
      <c r="AN364">
        <f t="shared" si="222"/>
        <v>0.557193192635304</v>
      </c>
      <c r="AO364">
        <f t="shared" si="223"/>
        <v>19.98432852419329</v>
      </c>
      <c r="AP364">
        <f t="shared" si="224"/>
        <v>0.3645609994959448</v>
      </c>
      <c r="AQ364">
        <f t="shared" si="225"/>
        <v>17.44617461798686</v>
      </c>
      <c r="AR364">
        <f t="shared" si="226"/>
        <v>19.634624930222735</v>
      </c>
      <c r="AT364">
        <f t="shared" si="227"/>
        <v>5.8138429218211956</v>
      </c>
      <c r="AU364">
        <f t="shared" si="228"/>
        <v>2.93582976256504</v>
      </c>
      <c r="AV364">
        <f t="shared" si="229"/>
        <v>3.1711870482661064</v>
      </c>
      <c r="AX364">
        <f t="shared" si="230"/>
        <v>0.38989551141136786</v>
      </c>
      <c r="AY364">
        <f t="shared" si="231"/>
        <v>38.989551141136786</v>
      </c>
    </row>
    <row r="365" spans="1:51" ht="12.75">
      <c r="A365">
        <f t="shared" si="188"/>
        <v>240</v>
      </c>
      <c r="B365">
        <f t="shared" si="186"/>
        <v>0.41648633799004786</v>
      </c>
      <c r="C365">
        <f t="shared" si="189"/>
        <v>0.14085613554118223</v>
      </c>
      <c r="D365">
        <f t="shared" si="190"/>
        <v>0.265718996847251</v>
      </c>
      <c r="E365">
        <f t="shared" si="191"/>
        <v>0.9888079399789166</v>
      </c>
      <c r="F365">
        <f t="shared" si="192"/>
        <v>0.011192060021083416</v>
      </c>
      <c r="G365">
        <f t="shared" si="193"/>
        <v>0.1611260350839949</v>
      </c>
      <c r="H365">
        <f t="shared" si="194"/>
        <v>365</v>
      </c>
      <c r="I365">
        <f t="shared" si="195"/>
        <v>6.206321650493669</v>
      </c>
      <c r="J365">
        <f t="shared" si="196"/>
        <v>0.4859478624125225</v>
      </c>
      <c r="K365">
        <f t="shared" si="197"/>
        <v>61.08142952954955</v>
      </c>
      <c r="L365">
        <f t="shared" si="198"/>
        <v>365</v>
      </c>
      <c r="M365">
        <f t="shared" si="199"/>
        <v>0.006976201339016909</v>
      </c>
      <c r="N365">
        <f t="shared" si="200"/>
        <v>0.41648633799004786</v>
      </c>
      <c r="O365">
        <f t="shared" si="201"/>
        <v>0.14085613554118223</v>
      </c>
      <c r="P365">
        <f t="shared" si="202"/>
        <v>0.9888079399789166</v>
      </c>
      <c r="Q365">
        <f t="shared" si="203"/>
        <v>0.01983623582410217</v>
      </c>
      <c r="R365">
        <f t="shared" si="204"/>
        <v>0.007575091093580261</v>
      </c>
      <c r="S365">
        <f t="shared" si="187"/>
        <v>99.91617418614</v>
      </c>
      <c r="T365">
        <f t="shared" si="205"/>
        <v>0.019836235824102242</v>
      </c>
      <c r="U365">
        <f t="shared" si="206"/>
        <v>16.08481326324921</v>
      </c>
      <c r="V365">
        <f t="shared" si="207"/>
        <v>0.0070199848673955555</v>
      </c>
      <c r="W365">
        <f t="shared" si="208"/>
        <v>0.0006381804424905051</v>
      </c>
      <c r="Y365">
        <f t="shared" si="209"/>
        <v>0.010316060603141015</v>
      </c>
      <c r="Z365">
        <f t="shared" si="210"/>
        <v>61.08142952954955</v>
      </c>
      <c r="AA365">
        <f t="shared" si="211"/>
        <v>0.6301197287533203</v>
      </c>
      <c r="AB365">
        <f t="shared" si="212"/>
        <v>30.855774629151437</v>
      </c>
      <c r="AD365">
        <f t="shared" si="213"/>
        <v>0.564211059135788</v>
      </c>
      <c r="AE365">
        <f t="shared" si="214"/>
        <v>13.031316971981468</v>
      </c>
      <c r="AF365">
        <f t="shared" si="215"/>
        <v>61.08142952954955</v>
      </c>
      <c r="AG365">
        <f t="shared" si="216"/>
        <v>19.98432852419329</v>
      </c>
      <c r="AH365">
        <f t="shared" si="217"/>
        <v>40.53287902687142</v>
      </c>
      <c r="AJ365">
        <f t="shared" si="218"/>
        <v>0.564211059135788</v>
      </c>
      <c r="AK365">
        <f t="shared" si="219"/>
        <v>0.557193192635304</v>
      </c>
      <c r="AL365">
        <f t="shared" si="220"/>
        <v>19.98432852419329</v>
      </c>
      <c r="AM365">
        <f t="shared" si="221"/>
        <v>343</v>
      </c>
      <c r="AN365">
        <f t="shared" si="222"/>
        <v>0.6779230273489039</v>
      </c>
      <c r="AO365">
        <f t="shared" si="223"/>
        <v>21.249334280350393</v>
      </c>
      <c r="AP365">
        <f t="shared" si="224"/>
        <v>0.4532496048892587</v>
      </c>
      <c r="AQ365">
        <f t="shared" si="225"/>
        <v>18.716118927053028</v>
      </c>
      <c r="AR365">
        <f t="shared" si="226"/>
        <v>20.05786164498414</v>
      </c>
      <c r="AT365">
        <f t="shared" si="227"/>
        <v>6.206321650493669</v>
      </c>
      <c r="AU365">
        <f t="shared" si="228"/>
        <v>3.1351732203813736</v>
      </c>
      <c r="AV365">
        <f t="shared" si="229"/>
        <v>3.3852663548147284</v>
      </c>
      <c r="AX365">
        <f t="shared" si="230"/>
        <v>0.39523277930885004</v>
      </c>
      <c r="AY365">
        <f t="shared" si="231"/>
        <v>39.523277930885</v>
      </c>
    </row>
    <row r="366" spans="1:51" ht="12.75">
      <c r="A366">
        <f t="shared" si="188"/>
        <v>241</v>
      </c>
      <c r="B366">
        <f t="shared" si="186"/>
        <v>0.4209865548473487</v>
      </c>
      <c r="C366">
        <f t="shared" si="189"/>
        <v>0.14565364543742504</v>
      </c>
      <c r="D366">
        <f t="shared" si="190"/>
        <v>0.25735042173868283</v>
      </c>
      <c r="E366">
        <f t="shared" si="191"/>
        <v>0.9895100125392593</v>
      </c>
      <c r="F366">
        <f t="shared" si="192"/>
        <v>0.010489987460740702</v>
      </c>
      <c r="G366">
        <f t="shared" si="193"/>
        <v>0.15101322139773252</v>
      </c>
      <c r="H366">
        <f t="shared" si="194"/>
        <v>366</v>
      </c>
      <c r="I366">
        <f t="shared" si="195"/>
        <v>6.621936746625916</v>
      </c>
      <c r="J366">
        <f t="shared" si="196"/>
        <v>0.49045058828527266</v>
      </c>
      <c r="K366">
        <f t="shared" si="197"/>
        <v>61.90010696095866</v>
      </c>
      <c r="L366">
        <f t="shared" si="198"/>
        <v>366</v>
      </c>
      <c r="M366">
        <f t="shared" si="199"/>
        <v>0.0065383514015902545</v>
      </c>
      <c r="N366">
        <f t="shared" si="200"/>
        <v>0.4209865548473487</v>
      </c>
      <c r="O366">
        <f t="shared" si="201"/>
        <v>0.14565364543742504</v>
      </c>
      <c r="P366">
        <f t="shared" si="202"/>
        <v>0.9895100125392593</v>
      </c>
      <c r="Q366">
        <f t="shared" si="203"/>
        <v>0.01784741723856803</v>
      </c>
      <c r="R366">
        <f t="shared" si="204"/>
        <v>0.006815598108740812</v>
      </c>
      <c r="S366">
        <f t="shared" si="187"/>
        <v>99.92374927723358</v>
      </c>
      <c r="T366">
        <f t="shared" si="205"/>
        <v>0.017847417238567965</v>
      </c>
      <c r="U366">
        <f t="shared" si="206"/>
        <v>15.56605934169516</v>
      </c>
      <c r="V366">
        <f t="shared" si="207"/>
        <v>0.0067935821967763065</v>
      </c>
      <c r="W366">
        <f t="shared" si="208"/>
        <v>0.0006175983815251187</v>
      </c>
      <c r="Y366">
        <f t="shared" si="209"/>
        <v>0.010707004242687623</v>
      </c>
      <c r="Z366">
        <f t="shared" si="210"/>
        <v>61.90010696095866</v>
      </c>
      <c r="AA366">
        <f t="shared" si="211"/>
        <v>0.662764707853802</v>
      </c>
      <c r="AB366">
        <f t="shared" si="212"/>
        <v>31.28143583440623</v>
      </c>
      <c r="AD366">
        <f t="shared" si="213"/>
        <v>0.601994249693265</v>
      </c>
      <c r="AE366">
        <f t="shared" si="214"/>
        <v>13.903977520538287</v>
      </c>
      <c r="AF366">
        <f t="shared" si="215"/>
        <v>61.90010696095866</v>
      </c>
      <c r="AG366">
        <f t="shared" si="216"/>
        <v>19.98432852419329</v>
      </c>
      <c r="AH366">
        <f t="shared" si="217"/>
        <v>40.94221774257598</v>
      </c>
      <c r="AJ366">
        <f t="shared" si="218"/>
        <v>0.601994249693265</v>
      </c>
      <c r="AK366">
        <f t="shared" si="219"/>
        <v>0.557193192635304</v>
      </c>
      <c r="AL366">
        <f t="shared" si="220"/>
        <v>19.98432852419329</v>
      </c>
      <c r="AM366">
        <f t="shared" si="221"/>
        <v>343</v>
      </c>
      <c r="AN366">
        <f t="shared" si="222"/>
        <v>0.6779230273489039</v>
      </c>
      <c r="AO366">
        <f t="shared" si="223"/>
        <v>21.249334280350393</v>
      </c>
      <c r="AP366">
        <f t="shared" si="224"/>
        <v>0.4532496048892587</v>
      </c>
      <c r="AQ366">
        <f t="shared" si="225"/>
        <v>18.716118927053028</v>
      </c>
      <c r="AR366">
        <f t="shared" si="226"/>
        <v>20.45375346124126</v>
      </c>
      <c r="AT366">
        <f t="shared" si="227"/>
        <v>6.621936746625916</v>
      </c>
      <c r="AU366">
        <f t="shared" si="228"/>
        <v>3.346418925733424</v>
      </c>
      <c r="AV366">
        <f t="shared" si="229"/>
        <v>3.61196549815959</v>
      </c>
      <c r="AX366">
        <f t="shared" si="230"/>
        <v>0.40053010386502663</v>
      </c>
      <c r="AY366">
        <f t="shared" si="231"/>
        <v>40.05301038650266</v>
      </c>
    </row>
    <row r="367" spans="1:51" ht="12.75">
      <c r="A367">
        <f t="shared" si="188"/>
        <v>242</v>
      </c>
      <c r="B367">
        <f t="shared" si="186"/>
        <v>0.42548677170464955</v>
      </c>
      <c r="C367">
        <f t="shared" si="189"/>
        <v>0.1505314936547102</v>
      </c>
      <c r="D367">
        <f t="shared" si="190"/>
        <v>0.24911574383185195</v>
      </c>
      <c r="E367">
        <f t="shared" si="191"/>
        <v>0.9901681777232099</v>
      </c>
      <c r="F367">
        <f t="shared" si="192"/>
        <v>0.009831822276790136</v>
      </c>
      <c r="G367">
        <f t="shared" si="193"/>
        <v>0.14160273526688721</v>
      </c>
      <c r="H367">
        <f t="shared" si="194"/>
        <v>367</v>
      </c>
      <c r="I367">
        <f t="shared" si="195"/>
        <v>7.062010476812046</v>
      </c>
      <c r="J367">
        <f t="shared" si="196"/>
        <v>0.49491920362949554</v>
      </c>
      <c r="K367">
        <f t="shared" si="197"/>
        <v>62.71258247809011</v>
      </c>
      <c r="L367">
        <f t="shared" si="198"/>
        <v>367</v>
      </c>
      <c r="M367">
        <f t="shared" si="199"/>
        <v>0.006130909823867696</v>
      </c>
      <c r="N367">
        <f t="shared" si="200"/>
        <v>0.42548677170464955</v>
      </c>
      <c r="O367">
        <f t="shared" si="201"/>
        <v>0.1505314936547102</v>
      </c>
      <c r="P367">
        <f t="shared" si="202"/>
        <v>0.9901681777232099</v>
      </c>
      <c r="Q367">
        <f t="shared" si="203"/>
        <v>0.016080449668596983</v>
      </c>
      <c r="R367">
        <f t="shared" si="204"/>
        <v>0.006140825918057873</v>
      </c>
      <c r="S367">
        <f t="shared" si="187"/>
        <v>99.93056487534233</v>
      </c>
      <c r="T367">
        <f t="shared" si="205"/>
        <v>0.016080449668596893</v>
      </c>
      <c r="U367">
        <f t="shared" si="206"/>
        <v>15.071672244110975</v>
      </c>
      <c r="V367">
        <f t="shared" si="207"/>
        <v>0.006577814075202509</v>
      </c>
      <c r="W367">
        <f t="shared" si="208"/>
        <v>0.0005979830977456826</v>
      </c>
      <c r="Y367">
        <f t="shared" si="209"/>
        <v>0.011118696658509904</v>
      </c>
      <c r="Z367">
        <f t="shared" si="210"/>
        <v>62.71258247809011</v>
      </c>
      <c r="AA367">
        <f t="shared" si="211"/>
        <v>0.6972821812456673</v>
      </c>
      <c r="AB367">
        <f t="shared" si="212"/>
        <v>31.70493232966789</v>
      </c>
      <c r="AD367">
        <f t="shared" si="213"/>
        <v>0.6420009524374586</v>
      </c>
      <c r="AE367">
        <f t="shared" si="214"/>
        <v>14.827993482334522</v>
      </c>
      <c r="AF367">
        <f t="shared" si="215"/>
        <v>62.71258247809011</v>
      </c>
      <c r="AG367">
        <f t="shared" si="216"/>
        <v>19.98432852419329</v>
      </c>
      <c r="AH367">
        <f t="shared" si="217"/>
        <v>41.3484555011417</v>
      </c>
      <c r="AJ367">
        <f t="shared" si="218"/>
        <v>0.6420009524374586</v>
      </c>
      <c r="AK367">
        <f t="shared" si="219"/>
        <v>0.557193192635304</v>
      </c>
      <c r="AL367">
        <f t="shared" si="220"/>
        <v>19.98432852419329</v>
      </c>
      <c r="AM367">
        <f t="shared" si="221"/>
        <v>343</v>
      </c>
      <c r="AN367">
        <f t="shared" si="222"/>
        <v>0.6779230273489039</v>
      </c>
      <c r="AO367">
        <f t="shared" si="223"/>
        <v>21.249334280350393</v>
      </c>
      <c r="AP367">
        <f t="shared" si="224"/>
        <v>0.4532496048892587</v>
      </c>
      <c r="AQ367">
        <f t="shared" si="225"/>
        <v>18.716118927053028</v>
      </c>
      <c r="AR367">
        <f t="shared" si="226"/>
        <v>20.87294321144946</v>
      </c>
      <c r="AT367">
        <f t="shared" si="227"/>
        <v>7.062010476812046</v>
      </c>
      <c r="AU367">
        <f t="shared" si="228"/>
        <v>3.5702654145514687</v>
      </c>
      <c r="AV367">
        <f t="shared" si="229"/>
        <v>3.8520057146247524</v>
      </c>
      <c r="AX367">
        <f t="shared" si="230"/>
        <v>0.4057872983876419</v>
      </c>
      <c r="AY367">
        <f t="shared" si="231"/>
        <v>40.57872983876419</v>
      </c>
    </row>
    <row r="368" spans="1:51" ht="12.75">
      <c r="A368">
        <f t="shared" si="188"/>
        <v>243</v>
      </c>
      <c r="B368">
        <f t="shared" si="186"/>
        <v>0.4299869885619504</v>
      </c>
      <c r="C368">
        <f t="shared" si="189"/>
        <v>0.15548968019303752</v>
      </c>
      <c r="D368">
        <f t="shared" si="190"/>
        <v>0.24101496312675813</v>
      </c>
      <c r="E368">
        <f t="shared" si="191"/>
        <v>0.9907854673346911</v>
      </c>
      <c r="F368">
        <f t="shared" si="192"/>
        <v>0.009214532665308917</v>
      </c>
      <c r="G368">
        <f t="shared" si="193"/>
        <v>0.1328382314378415</v>
      </c>
      <c r="H368">
        <f t="shared" si="194"/>
        <v>368</v>
      </c>
      <c r="I368">
        <f t="shared" si="195"/>
        <v>7.527953279534035</v>
      </c>
      <c r="J368">
        <f t="shared" si="196"/>
        <v>0.49935355995913616</v>
      </c>
      <c r="K368">
        <f t="shared" si="197"/>
        <v>63.51882908347931</v>
      </c>
      <c r="L368">
        <f t="shared" si="198"/>
        <v>368</v>
      </c>
      <c r="M368">
        <f t="shared" si="199"/>
        <v>0.005751437050792049</v>
      </c>
      <c r="N368">
        <f t="shared" si="200"/>
        <v>0.4299869885619504</v>
      </c>
      <c r="O368">
        <f t="shared" si="201"/>
        <v>0.15548968019303752</v>
      </c>
      <c r="P368">
        <f t="shared" si="202"/>
        <v>0.9907854673346911</v>
      </c>
      <c r="Q368">
        <f t="shared" si="203"/>
        <v>0.014508079572063369</v>
      </c>
      <c r="R368">
        <f t="shared" si="204"/>
        <v>0.005540366898530017</v>
      </c>
      <c r="S368">
        <f t="shared" si="187"/>
        <v>99.93670570126038</v>
      </c>
      <c r="T368">
        <f t="shared" si="205"/>
        <v>0.014508079572063275</v>
      </c>
      <c r="U368">
        <f t="shared" si="206"/>
        <v>14.600169739781474</v>
      </c>
      <c r="V368">
        <f t="shared" si="207"/>
        <v>0.0063720336044466065</v>
      </c>
      <c r="W368">
        <f t="shared" si="208"/>
        <v>0.0005792757822224188</v>
      </c>
      <c r="Y368">
        <f t="shared" si="209"/>
        <v>0.01155243286730206</v>
      </c>
      <c r="Z368">
        <f t="shared" si="210"/>
        <v>63.51882908347931</v>
      </c>
      <c r="AA368">
        <f t="shared" si="211"/>
        <v>0.7337970087965283</v>
      </c>
      <c r="AB368">
        <f t="shared" si="212"/>
        <v>32.126313046137916</v>
      </c>
      <c r="AD368">
        <f t="shared" si="213"/>
        <v>0.6843593890485485</v>
      </c>
      <c r="AE368">
        <f t="shared" si="214"/>
        <v>15.806326333098179</v>
      </c>
      <c r="AF368">
        <f t="shared" si="215"/>
        <v>63.51882908347931</v>
      </c>
      <c r="AG368">
        <f t="shared" si="216"/>
        <v>21.249334280350393</v>
      </c>
      <c r="AH368">
        <f t="shared" si="217"/>
        <v>42.38408168191485</v>
      </c>
      <c r="AJ368">
        <f t="shared" si="218"/>
        <v>0.6843593890485485</v>
      </c>
      <c r="AK368">
        <f t="shared" si="219"/>
        <v>0.6779230273489039</v>
      </c>
      <c r="AL368">
        <f t="shared" si="220"/>
        <v>21.249334280350393</v>
      </c>
      <c r="AM368">
        <f t="shared" si="221"/>
        <v>344</v>
      </c>
      <c r="AN368">
        <f t="shared" si="222"/>
        <v>0.8170423303035598</v>
      </c>
      <c r="AO368">
        <f t="shared" si="223"/>
        <v>22.51002823726271</v>
      </c>
      <c r="AP368">
        <f t="shared" si="224"/>
        <v>0.557193192635304</v>
      </c>
      <c r="AQ368">
        <f t="shared" si="225"/>
        <v>19.98432852419329</v>
      </c>
      <c r="AR368">
        <f t="shared" si="226"/>
        <v>21.307660351045907</v>
      </c>
      <c r="AT368">
        <f t="shared" si="227"/>
        <v>7.527953279534035</v>
      </c>
      <c r="AU368">
        <f t="shared" si="228"/>
        <v>3.807459727212019</v>
      </c>
      <c r="AV368">
        <f t="shared" si="229"/>
        <v>4.106156334291292</v>
      </c>
      <c r="AX368">
        <f t="shared" si="230"/>
        <v>0.41100418818721907</v>
      </c>
      <c r="AY368">
        <f t="shared" si="231"/>
        <v>41.100418818721906</v>
      </c>
    </row>
    <row r="369" spans="1:51" ht="12.75">
      <c r="A369">
        <f t="shared" si="188"/>
        <v>244</v>
      </c>
      <c r="B369">
        <f t="shared" si="186"/>
        <v>0.43448720541925123</v>
      </c>
      <c r="C369">
        <f t="shared" si="189"/>
        <v>0.1605282050524071</v>
      </c>
      <c r="D369">
        <f t="shared" si="190"/>
        <v>0.2330480796234014</v>
      </c>
      <c r="E369">
        <f t="shared" si="191"/>
        <v>0.9913646714181452</v>
      </c>
      <c r="F369">
        <f t="shared" si="192"/>
        <v>0.008635328581854784</v>
      </c>
      <c r="G369">
        <f t="shared" si="193"/>
        <v>0.12466851832055241</v>
      </c>
      <c r="H369">
        <f t="shared" si="194"/>
        <v>369</v>
      </c>
      <c r="I369">
        <f t="shared" si="195"/>
        <v>8.021271235684074</v>
      </c>
      <c r="J369">
        <f t="shared" si="196"/>
        <v>0.5037535181835635</v>
      </c>
      <c r="K369">
        <f t="shared" si="197"/>
        <v>64.31882148792064</v>
      </c>
      <c r="L369">
        <f t="shared" si="198"/>
        <v>369</v>
      </c>
      <c r="M369">
        <f t="shared" si="199"/>
        <v>0.0053977166631557156</v>
      </c>
      <c r="N369">
        <f t="shared" si="200"/>
        <v>0.43448720541925123</v>
      </c>
      <c r="O369">
        <f t="shared" si="201"/>
        <v>0.1605282050524071</v>
      </c>
      <c r="P369">
        <f t="shared" si="202"/>
        <v>0.9913646714181452</v>
      </c>
      <c r="Q369">
        <f t="shared" si="203"/>
        <v>0.013106702180411678</v>
      </c>
      <c r="R369">
        <f t="shared" si="204"/>
        <v>0.005005206826206873</v>
      </c>
      <c r="S369">
        <f t="shared" si="187"/>
        <v>99.94224606815891</v>
      </c>
      <c r="T369">
        <f t="shared" si="205"/>
        <v>0.013106702180411663</v>
      </c>
      <c r="U369">
        <f t="shared" si="206"/>
        <v>14.150179071252223</v>
      </c>
      <c r="V369">
        <f t="shared" si="207"/>
        <v>0.0061756416643075135</v>
      </c>
      <c r="W369">
        <f t="shared" si="208"/>
        <v>0.0005614219694825012</v>
      </c>
      <c r="Y369">
        <f t="shared" si="209"/>
        <v>0.01200958895568622</v>
      </c>
      <c r="Z369">
        <f t="shared" si="210"/>
        <v>64.31882148792064</v>
      </c>
      <c r="AA369">
        <f t="shared" si="211"/>
        <v>0.7724426081840853</v>
      </c>
      <c r="AB369">
        <f t="shared" si="212"/>
        <v>32.54563204805236</v>
      </c>
      <c r="AD369">
        <f t="shared" si="213"/>
        <v>0.7292064759712793</v>
      </c>
      <c r="AE369">
        <f t="shared" si="214"/>
        <v>16.842138367437368</v>
      </c>
      <c r="AF369">
        <f t="shared" si="215"/>
        <v>64.31882148792064</v>
      </c>
      <c r="AG369">
        <f t="shared" si="216"/>
        <v>21.249334280350393</v>
      </c>
      <c r="AH369">
        <f t="shared" si="217"/>
        <v>42.78407788413552</v>
      </c>
      <c r="AJ369">
        <f t="shared" si="218"/>
        <v>0.7292064759712793</v>
      </c>
      <c r="AK369">
        <f t="shared" si="219"/>
        <v>0.6779230273489039</v>
      </c>
      <c r="AL369">
        <f t="shared" si="220"/>
        <v>21.249334280350393</v>
      </c>
      <c r="AM369">
        <f t="shared" si="221"/>
        <v>344</v>
      </c>
      <c r="AN369">
        <f t="shared" si="222"/>
        <v>0.8170423303035598</v>
      </c>
      <c r="AO369">
        <f t="shared" si="223"/>
        <v>22.51002823726271</v>
      </c>
      <c r="AP369">
        <f t="shared" si="224"/>
        <v>0.557193192635304</v>
      </c>
      <c r="AQ369">
        <f t="shared" si="225"/>
        <v>19.98432852419329</v>
      </c>
      <c r="AR369">
        <f t="shared" si="226"/>
        <v>21.714062987256902</v>
      </c>
      <c r="AT369">
        <f t="shared" si="227"/>
        <v>8.021271235684074</v>
      </c>
      <c r="AU369">
        <f t="shared" si="228"/>
        <v>4.058801703063354</v>
      </c>
      <c r="AV369">
        <f t="shared" si="229"/>
        <v>4.375238855827677</v>
      </c>
      <c r="AX369">
        <f t="shared" si="230"/>
        <v>0.41618060962772174</v>
      </c>
      <c r="AY369">
        <f t="shared" si="231"/>
        <v>41.61806096277218</v>
      </c>
    </row>
    <row r="370" spans="1:51" ht="12.75">
      <c r="A370">
        <f t="shared" si="188"/>
        <v>245</v>
      </c>
      <c r="B370">
        <f t="shared" si="186"/>
        <v>0.4389874222765521</v>
      </c>
      <c r="C370">
        <f t="shared" si="189"/>
        <v>0.16564706823281894</v>
      </c>
      <c r="D370">
        <f t="shared" si="190"/>
        <v>0.2252150933217817</v>
      </c>
      <c r="E370">
        <f t="shared" si="191"/>
        <v>0.9919083602395896</v>
      </c>
      <c r="F370">
        <f t="shared" si="192"/>
        <v>0.008091639760410385</v>
      </c>
      <c r="G370">
        <f t="shared" si="193"/>
        <v>0.11704703013920048</v>
      </c>
      <c r="H370">
        <f t="shared" si="194"/>
        <v>370</v>
      </c>
      <c r="I370">
        <f t="shared" si="195"/>
        <v>8.543574312058412</v>
      </c>
      <c r="J370">
        <f t="shared" si="196"/>
        <v>0.5081189478760247</v>
      </c>
      <c r="K370">
        <f t="shared" si="197"/>
        <v>65.11253597745905</v>
      </c>
      <c r="L370">
        <f t="shared" si="198"/>
        <v>370</v>
      </c>
      <c r="M370">
        <f t="shared" si="199"/>
        <v>0.005067732523545181</v>
      </c>
      <c r="N370">
        <f t="shared" si="200"/>
        <v>0.4389874222765521</v>
      </c>
      <c r="O370">
        <f t="shared" si="201"/>
        <v>0.16564706823281894</v>
      </c>
      <c r="P370">
        <f t="shared" si="202"/>
        <v>0.9919083602395896</v>
      </c>
      <c r="Q370">
        <f t="shared" si="203"/>
        <v>0.011855834105054478</v>
      </c>
      <c r="R370">
        <f t="shared" si="204"/>
        <v>0.004527523474339832</v>
      </c>
      <c r="S370">
        <f t="shared" si="187"/>
        <v>99.94725127498512</v>
      </c>
      <c r="T370">
        <f t="shared" si="205"/>
        <v>0.011855834105054495</v>
      </c>
      <c r="U370">
        <f t="shared" si="206"/>
        <v>13.720427532315547</v>
      </c>
      <c r="V370">
        <f t="shared" si="207"/>
        <v>0.005988082800508431</v>
      </c>
      <c r="W370">
        <f t="shared" si="208"/>
        <v>0.0005443711636825846</v>
      </c>
      <c r="Y370">
        <f t="shared" si="209"/>
        <v>0.01249162963660346</v>
      </c>
      <c r="Z370">
        <f t="shared" si="210"/>
        <v>65.11253597745905</v>
      </c>
      <c r="AA370">
        <f t="shared" si="211"/>
        <v>0.8133616841304364</v>
      </c>
      <c r="AB370">
        <f t="shared" si="212"/>
        <v>32.962948830794744</v>
      </c>
      <c r="AD370">
        <f t="shared" si="213"/>
        <v>0.776688573823492</v>
      </c>
      <c r="AE370">
        <f t="shared" si="214"/>
        <v>17.938810007576045</v>
      </c>
      <c r="AF370">
        <f t="shared" si="215"/>
        <v>65.11253597745905</v>
      </c>
      <c r="AG370">
        <f t="shared" si="216"/>
        <v>21.249334280350393</v>
      </c>
      <c r="AH370">
        <f t="shared" si="217"/>
        <v>43.18093512890472</v>
      </c>
      <c r="AJ370">
        <f t="shared" si="218"/>
        <v>0.776688573823492</v>
      </c>
      <c r="AK370">
        <f t="shared" si="219"/>
        <v>0.6779230273489039</v>
      </c>
      <c r="AL370">
        <f t="shared" si="220"/>
        <v>21.249334280350393</v>
      </c>
      <c r="AM370">
        <f t="shared" si="221"/>
        <v>344</v>
      </c>
      <c r="AN370">
        <f t="shared" si="222"/>
        <v>0.8170423303035598</v>
      </c>
      <c r="AO370">
        <f t="shared" si="223"/>
        <v>22.51002823726271</v>
      </c>
      <c r="AP370">
        <f t="shared" si="224"/>
        <v>0.557193192635304</v>
      </c>
      <c r="AQ370">
        <f t="shared" si="225"/>
        <v>19.98432852419329</v>
      </c>
      <c r="AR370">
        <f t="shared" si="226"/>
        <v>22.144343994654662</v>
      </c>
      <c r="AT370">
        <f t="shared" si="227"/>
        <v>8.543574312058412</v>
      </c>
      <c r="AU370">
        <f t="shared" si="228"/>
        <v>4.325148739068723</v>
      </c>
      <c r="AV370">
        <f t="shared" si="229"/>
        <v>4.660131442940952</v>
      </c>
      <c r="AX370">
        <f t="shared" si="230"/>
        <v>0.42131640926591146</v>
      </c>
      <c r="AY370">
        <f t="shared" si="231"/>
        <v>42.131640926591146</v>
      </c>
    </row>
    <row r="371" spans="1:51" ht="12.75">
      <c r="A371">
        <f t="shared" si="188"/>
        <v>246</v>
      </c>
      <c r="B371">
        <f t="shared" si="186"/>
        <v>0.4434876391338529</v>
      </c>
      <c r="C371">
        <f t="shared" si="189"/>
        <v>0.17084626973427305</v>
      </c>
      <c r="D371">
        <f t="shared" si="190"/>
        <v>0.21751600422189915</v>
      </c>
      <c r="E371">
        <f t="shared" si="191"/>
        <v>0.9924189040291794</v>
      </c>
      <c r="F371">
        <f t="shared" si="192"/>
        <v>0.007581095970820573</v>
      </c>
      <c r="G371">
        <f t="shared" si="193"/>
        <v>0.10993135863974836</v>
      </c>
      <c r="H371">
        <f t="shared" si="194"/>
        <v>371</v>
      </c>
      <c r="I371">
        <f t="shared" si="195"/>
        <v>9.09658547273176</v>
      </c>
      <c r="J371">
        <f t="shared" si="196"/>
        <v>0.5124497266094046</v>
      </c>
      <c r="K371">
        <f t="shared" si="197"/>
        <v>65.89995029261901</v>
      </c>
      <c r="L371">
        <f t="shared" si="198"/>
        <v>371</v>
      </c>
      <c r="M371">
        <f t="shared" si="199"/>
        <v>0.004759648500894187</v>
      </c>
      <c r="N371">
        <f t="shared" si="200"/>
        <v>0.4434876391338529</v>
      </c>
      <c r="O371">
        <f t="shared" si="201"/>
        <v>0.17084626973427305</v>
      </c>
      <c r="P371">
        <f t="shared" si="202"/>
        <v>0.9924189040291794</v>
      </c>
      <c r="Q371">
        <f t="shared" si="203"/>
        <v>0.01073766756220367</v>
      </c>
      <c r="R371">
        <f t="shared" si="204"/>
        <v>0.004100516380100873</v>
      </c>
      <c r="S371">
        <f t="shared" si="187"/>
        <v>99.95177879845946</v>
      </c>
      <c r="T371">
        <f t="shared" si="205"/>
        <v>0.010737667562203679</v>
      </c>
      <c r="U371">
        <f t="shared" si="206"/>
        <v>13.309733964185638</v>
      </c>
      <c r="V371">
        <f t="shared" si="207"/>
        <v>0.00580884151332508</v>
      </c>
      <c r="W371">
        <f t="shared" si="208"/>
        <v>0.0005280765012113708</v>
      </c>
      <c r="Y371">
        <f t="shared" si="209"/>
        <v>0.013000116546575758</v>
      </c>
      <c r="Z371">
        <f t="shared" si="210"/>
        <v>65.89995029261901</v>
      </c>
      <c r="AA371">
        <f t="shared" si="211"/>
        <v>0.8567070342175963</v>
      </c>
      <c r="AB371">
        <f t="shared" si="212"/>
        <v>33.3783286634183</v>
      </c>
      <c r="AD371">
        <f t="shared" si="213"/>
        <v>0.8269623157028873</v>
      </c>
      <c r="AE371">
        <f t="shared" si="214"/>
        <v>19.099958934365</v>
      </c>
      <c r="AF371">
        <f t="shared" si="215"/>
        <v>65.89995029261901</v>
      </c>
      <c r="AG371">
        <f t="shared" si="216"/>
        <v>22.51002823726271</v>
      </c>
      <c r="AH371">
        <f t="shared" si="217"/>
        <v>44.20498926494086</v>
      </c>
      <c r="AJ371">
        <f t="shared" si="218"/>
        <v>0.8269623157028873</v>
      </c>
      <c r="AK371">
        <f t="shared" si="219"/>
        <v>0.8170423303035598</v>
      </c>
      <c r="AL371">
        <f t="shared" si="220"/>
        <v>22.51002823726271</v>
      </c>
      <c r="AM371">
        <f t="shared" si="221"/>
        <v>345</v>
      </c>
      <c r="AN371">
        <f t="shared" si="222"/>
        <v>0.9762297256203429</v>
      </c>
      <c r="AO371">
        <f t="shared" si="223"/>
        <v>23.765559045995307</v>
      </c>
      <c r="AP371">
        <f t="shared" si="224"/>
        <v>0.6779230273489039</v>
      </c>
      <c r="AQ371">
        <f t="shared" si="225"/>
        <v>21.249334280350393</v>
      </c>
      <c r="AR371">
        <f t="shared" si="226"/>
        <v>22.58826839733473</v>
      </c>
      <c r="AT371">
        <f t="shared" si="227"/>
        <v>9.09658547273176</v>
      </c>
      <c r="AU371">
        <f t="shared" si="228"/>
        <v>4.607421072026581</v>
      </c>
      <c r="AV371">
        <f t="shared" si="229"/>
        <v>4.961773894217324</v>
      </c>
      <c r="AX371">
        <f t="shared" si="230"/>
        <v>0.4264114430698877</v>
      </c>
      <c r="AY371">
        <f t="shared" si="231"/>
        <v>42.64114430698877</v>
      </c>
    </row>
    <row r="372" spans="1:51" ht="12.75">
      <c r="A372">
        <f t="shared" si="188"/>
        <v>247</v>
      </c>
      <c r="B372">
        <f t="shared" si="186"/>
        <v>0.44798785599115376</v>
      </c>
      <c r="C372">
        <f t="shared" si="189"/>
        <v>0.17612580955676946</v>
      </c>
      <c r="D372">
        <f t="shared" si="190"/>
        <v>0.20995081232375362</v>
      </c>
      <c r="E372">
        <f t="shared" si="191"/>
        <v>0.9928984907364881</v>
      </c>
      <c r="F372">
        <f t="shared" si="192"/>
        <v>0.00710150926351194</v>
      </c>
      <c r="G372">
        <f t="shared" si="193"/>
        <v>0.10328283705629582</v>
      </c>
      <c r="H372">
        <f t="shared" si="194"/>
        <v>372</v>
      </c>
      <c r="I372">
        <f t="shared" si="195"/>
        <v>9.682150766781662</v>
      </c>
      <c r="J372">
        <f t="shared" si="196"/>
        <v>0.5167457393521729</v>
      </c>
      <c r="K372">
        <f t="shared" si="197"/>
        <v>66.6810435185769</v>
      </c>
      <c r="L372">
        <f t="shared" si="198"/>
        <v>372</v>
      </c>
      <c r="M372">
        <f t="shared" si="199"/>
        <v>0.004471790457662466</v>
      </c>
      <c r="N372">
        <f t="shared" si="200"/>
        <v>0.44798785599115376</v>
      </c>
      <c r="O372">
        <f t="shared" si="201"/>
        <v>0.17612580955676946</v>
      </c>
      <c r="P372">
        <f t="shared" si="202"/>
        <v>0.9928984907364881</v>
      </c>
      <c r="Q372">
        <f t="shared" si="203"/>
        <v>0.009736692789900633</v>
      </c>
      <c r="R372">
        <f t="shared" si="204"/>
        <v>0.0037182626526392286</v>
      </c>
      <c r="S372">
        <f t="shared" si="187"/>
        <v>99.95587931483956</v>
      </c>
      <c r="T372">
        <f t="shared" si="205"/>
        <v>0.009736692789900716</v>
      </c>
      <c r="U372">
        <f t="shared" si="206"/>
        <v>12.917001070719026</v>
      </c>
      <c r="V372">
        <f t="shared" si="207"/>
        <v>0.005637438903674442</v>
      </c>
      <c r="W372">
        <f t="shared" si="208"/>
        <v>0.0005124944457885857</v>
      </c>
      <c r="Y372">
        <f t="shared" si="209"/>
        <v>0.013536717382193133</v>
      </c>
      <c r="Z372">
        <f t="shared" si="210"/>
        <v>66.6810435185769</v>
      </c>
      <c r="AA372">
        <f t="shared" si="211"/>
        <v>0.9026424408606967</v>
      </c>
      <c r="AB372">
        <f t="shared" si="212"/>
        <v>33.7918429797188</v>
      </c>
      <c r="AD372">
        <f t="shared" si="213"/>
        <v>0.8801955242528783</v>
      </c>
      <c r="AE372">
        <f t="shared" si="214"/>
        <v>20.32946126831974</v>
      </c>
      <c r="AF372">
        <f t="shared" si="215"/>
        <v>66.6810435185769</v>
      </c>
      <c r="AG372">
        <f t="shared" si="216"/>
        <v>22.51002823726271</v>
      </c>
      <c r="AH372">
        <f t="shared" si="217"/>
        <v>44.5955358779198</v>
      </c>
      <c r="AJ372">
        <f t="shared" si="218"/>
        <v>0.8801955242528783</v>
      </c>
      <c r="AK372">
        <f t="shared" si="219"/>
        <v>0.8170423303035598</v>
      </c>
      <c r="AL372">
        <f t="shared" si="220"/>
        <v>22.51002823726271</v>
      </c>
      <c r="AM372">
        <f t="shared" si="221"/>
        <v>345</v>
      </c>
      <c r="AN372">
        <f t="shared" si="222"/>
        <v>0.9762297256203429</v>
      </c>
      <c r="AO372">
        <f t="shared" si="223"/>
        <v>23.765559045995307</v>
      </c>
      <c r="AP372">
        <f t="shared" si="224"/>
        <v>0.6779230273489039</v>
      </c>
      <c r="AQ372">
        <f t="shared" si="225"/>
        <v>21.249334280350393</v>
      </c>
      <c r="AR372">
        <f t="shared" si="226"/>
        <v>23.008125341719037</v>
      </c>
      <c r="AT372">
        <f t="shared" si="227"/>
        <v>9.682150766781662</v>
      </c>
      <c r="AU372">
        <f t="shared" si="228"/>
        <v>4.906607652681685</v>
      </c>
      <c r="AV372">
        <f t="shared" si="229"/>
        <v>5.28117314551727</v>
      </c>
      <c r="AX372">
        <f t="shared" si="230"/>
        <v>0.43146557570843874</v>
      </c>
      <c r="AY372">
        <f t="shared" si="231"/>
        <v>43.146557570843875</v>
      </c>
    </row>
    <row r="373" spans="1:51" ht="12.75">
      <c r="A373">
        <f t="shared" si="188"/>
        <v>248</v>
      </c>
      <c r="B373">
        <f t="shared" si="186"/>
        <v>0.4524880728484546</v>
      </c>
      <c r="C373">
        <f t="shared" si="189"/>
        <v>0.1814856877003081</v>
      </c>
      <c r="D373">
        <f t="shared" si="190"/>
        <v>0.20251951762734524</v>
      </c>
      <c r="E373">
        <f t="shared" si="191"/>
        <v>0.993349142019085</v>
      </c>
      <c r="F373">
        <f t="shared" si="192"/>
        <v>0.006650857980915026</v>
      </c>
      <c r="G373">
        <f t="shared" si="193"/>
        <v>0.09706616999727935</v>
      </c>
      <c r="H373">
        <f t="shared" si="194"/>
        <v>373</v>
      </c>
      <c r="I373">
        <f t="shared" si="195"/>
        <v>10.3022505166118</v>
      </c>
      <c r="J373">
        <f t="shared" si="196"/>
        <v>0.5210068779182482</v>
      </c>
      <c r="K373">
        <f t="shared" si="197"/>
        <v>67.45579598513604</v>
      </c>
      <c r="L373">
        <f t="shared" si="198"/>
        <v>373</v>
      </c>
      <c r="M373">
        <f t="shared" si="199"/>
        <v>0.004202630225185295</v>
      </c>
      <c r="N373">
        <f t="shared" si="200"/>
        <v>0.4524880728484546</v>
      </c>
      <c r="O373">
        <f t="shared" si="201"/>
        <v>0.1814856877003081</v>
      </c>
      <c r="P373">
        <f t="shared" si="202"/>
        <v>0.993349142019085</v>
      </c>
      <c r="Q373">
        <f t="shared" si="203"/>
        <v>0.008839377563646908</v>
      </c>
      <c r="R373">
        <f t="shared" si="204"/>
        <v>0.003375594586036113</v>
      </c>
      <c r="S373">
        <f t="shared" si="187"/>
        <v>99.9595975774922</v>
      </c>
      <c r="T373">
        <f t="shared" si="205"/>
        <v>0.00883937756364685</v>
      </c>
      <c r="U373">
        <f t="shared" si="206"/>
        <v>12.54120846519336</v>
      </c>
      <c r="V373">
        <f t="shared" si="207"/>
        <v>0.005473429638481617</v>
      </c>
      <c r="W373">
        <f t="shared" si="208"/>
        <v>0.0004975845125892379</v>
      </c>
      <c r="Y373">
        <f t="shared" si="209"/>
        <v>0.014103215987829935</v>
      </c>
      <c r="Z373">
        <f t="shared" si="210"/>
        <v>67.45579598513604</v>
      </c>
      <c r="AA373">
        <f t="shared" si="211"/>
        <v>0.9513436604093648</v>
      </c>
      <c r="AB373">
        <f t="shared" si="212"/>
        <v>34.2035698227727</v>
      </c>
      <c r="AD373">
        <f t="shared" si="213"/>
        <v>0.9365682287828907</v>
      </c>
      <c r="AE373">
        <f t="shared" si="214"/>
        <v>21.631475061568782</v>
      </c>
      <c r="AF373">
        <f t="shared" si="215"/>
        <v>67.45579598513604</v>
      </c>
      <c r="AG373">
        <f t="shared" si="216"/>
        <v>22.51002823726271</v>
      </c>
      <c r="AH373">
        <f t="shared" si="217"/>
        <v>44.98291211119937</v>
      </c>
      <c r="AJ373">
        <f t="shared" si="218"/>
        <v>0.9365682287828907</v>
      </c>
      <c r="AK373">
        <f t="shared" si="219"/>
        <v>0.8170423303035598</v>
      </c>
      <c r="AL373">
        <f t="shared" si="220"/>
        <v>22.51002823726271</v>
      </c>
      <c r="AM373">
        <f t="shared" si="221"/>
        <v>345</v>
      </c>
      <c r="AN373">
        <f t="shared" si="222"/>
        <v>0.9762297256203429</v>
      </c>
      <c r="AO373">
        <f t="shared" si="223"/>
        <v>23.765559045995307</v>
      </c>
      <c r="AP373">
        <f t="shared" si="224"/>
        <v>0.6779230273489039</v>
      </c>
      <c r="AQ373">
        <f t="shared" si="225"/>
        <v>21.249334280350393</v>
      </c>
      <c r="AR373">
        <f t="shared" si="226"/>
        <v>23.452743881824944</v>
      </c>
      <c r="AT373">
        <f t="shared" si="227"/>
        <v>10.3022505166118</v>
      </c>
      <c r="AU373">
        <f t="shared" si="228"/>
        <v>5.223772690404154</v>
      </c>
      <c r="AV373">
        <f t="shared" si="229"/>
        <v>5.619409372697345</v>
      </c>
      <c r="AX373">
        <f t="shared" si="230"/>
        <v>0.4364786799038214</v>
      </c>
      <c r="AY373">
        <f t="shared" si="231"/>
        <v>43.64786799038214</v>
      </c>
    </row>
    <row r="374" spans="1:51" ht="12.75">
      <c r="A374">
        <f t="shared" si="188"/>
        <v>249</v>
      </c>
      <c r="B374">
        <f t="shared" si="186"/>
        <v>0.45698828970575545</v>
      </c>
      <c r="C374">
        <f t="shared" si="189"/>
        <v>0.18692590416488894</v>
      </c>
      <c r="D374">
        <f t="shared" si="190"/>
        <v>0.19522212013267395</v>
      </c>
      <c r="E374">
        <f t="shared" si="191"/>
        <v>0.9937727276583657</v>
      </c>
      <c r="F374">
        <f t="shared" si="192"/>
        <v>0.006227272341634338</v>
      </c>
      <c r="G374">
        <f t="shared" si="193"/>
        <v>0.09124910373809271</v>
      </c>
      <c r="H374">
        <f t="shared" si="194"/>
        <v>374</v>
      </c>
      <c r="I374">
        <f t="shared" si="195"/>
        <v>10.959011749531754</v>
      </c>
      <c r="J374">
        <f t="shared" si="196"/>
        <v>0.5252330404652603</v>
      </c>
      <c r="K374">
        <f t="shared" si="197"/>
        <v>68.22418917550188</v>
      </c>
      <c r="L374">
        <f t="shared" si="198"/>
        <v>374</v>
      </c>
      <c r="M374">
        <f t="shared" si="199"/>
        <v>0.003950771328481649</v>
      </c>
      <c r="N374">
        <f t="shared" si="200"/>
        <v>0.45698828970575545</v>
      </c>
      <c r="O374">
        <f t="shared" si="201"/>
        <v>0.18692590416488894</v>
      </c>
      <c r="P374">
        <f t="shared" si="202"/>
        <v>0.9937727276583657</v>
      </c>
      <c r="Q374">
        <f t="shared" si="203"/>
        <v>0.008033894624088872</v>
      </c>
      <c r="R374">
        <f t="shared" si="204"/>
        <v>0.003067995568985553</v>
      </c>
      <c r="S374">
        <f t="shared" si="187"/>
        <v>99.96297317207824</v>
      </c>
      <c r="T374">
        <f t="shared" si="205"/>
        <v>0.008033894624089042</v>
      </c>
      <c r="U374">
        <f t="shared" si="206"/>
        <v>12.181406371344355</v>
      </c>
      <c r="V374">
        <f t="shared" si="207"/>
        <v>0.005316399201588187</v>
      </c>
      <c r="W374">
        <f t="shared" si="208"/>
        <v>0.00048330901832619887</v>
      </c>
      <c r="Y374">
        <f t="shared" si="209"/>
        <v>0.014701523522597165</v>
      </c>
      <c r="Z374">
        <f t="shared" si="210"/>
        <v>68.22418917550188</v>
      </c>
      <c r="AA374">
        <f t="shared" si="211"/>
        <v>1.0029995219737597</v>
      </c>
      <c r="AB374">
        <f t="shared" si="212"/>
        <v>34.61359434873782</v>
      </c>
      <c r="AD374">
        <f t="shared" si="213"/>
        <v>0.9962737954119776</v>
      </c>
      <c r="AE374">
        <f t="shared" si="214"/>
        <v>23.010466400248195</v>
      </c>
      <c r="AF374">
        <f t="shared" si="215"/>
        <v>68.22418917550188</v>
      </c>
      <c r="AG374">
        <f t="shared" si="216"/>
        <v>23.765559045995307</v>
      </c>
      <c r="AH374">
        <f t="shared" si="217"/>
        <v>45.99487411074859</v>
      </c>
      <c r="AJ374">
        <f t="shared" si="218"/>
        <v>0.9962737954119776</v>
      </c>
      <c r="AK374">
        <f t="shared" si="219"/>
        <v>0.9762297256203429</v>
      </c>
      <c r="AL374">
        <f t="shared" si="220"/>
        <v>23.765559045995307</v>
      </c>
      <c r="AM374">
        <f t="shared" si="221"/>
        <v>346</v>
      </c>
      <c r="AN374">
        <f t="shared" si="222"/>
        <v>1.1572431558664211</v>
      </c>
      <c r="AO374">
        <f t="shared" si="223"/>
        <v>25.015261742821423</v>
      </c>
      <c r="AP374">
        <f t="shared" si="224"/>
        <v>0.8170423303035598</v>
      </c>
      <c r="AQ374">
        <f t="shared" si="225"/>
        <v>22.51002823726271</v>
      </c>
      <c r="AR374">
        <f t="shared" si="226"/>
        <v>23.903941750747787</v>
      </c>
      <c r="AT374">
        <f t="shared" si="227"/>
        <v>10.959011749531754</v>
      </c>
      <c r="AU374">
        <f t="shared" si="228"/>
        <v>5.560062959275957</v>
      </c>
      <c r="AV374">
        <f t="shared" si="229"/>
        <v>5.9776427724718655</v>
      </c>
      <c r="AX374">
        <f t="shared" si="230"/>
        <v>0.4414506358414827</v>
      </c>
      <c r="AY374">
        <f t="shared" si="231"/>
        <v>44.14506358414827</v>
      </c>
    </row>
    <row r="375" spans="1:51" ht="12.75">
      <c r="A375">
        <f t="shared" si="188"/>
        <v>250</v>
      </c>
      <c r="B375">
        <f t="shared" si="186"/>
        <v>0.4614885065630563</v>
      </c>
      <c r="C375">
        <f t="shared" si="189"/>
        <v>0.19244645895051204</v>
      </c>
      <c r="D375">
        <f t="shared" si="190"/>
        <v>0.1880586198397397</v>
      </c>
      <c r="E375">
        <f t="shared" si="191"/>
        <v>0.9941709785734227</v>
      </c>
      <c r="F375">
        <f t="shared" si="192"/>
        <v>0.005829021426577263</v>
      </c>
      <c r="G375">
        <f t="shared" si="193"/>
        <v>0.08580213211809805</v>
      </c>
      <c r="H375">
        <f t="shared" si="194"/>
        <v>375</v>
      </c>
      <c r="I375">
        <f t="shared" si="195"/>
        <v>11.654722036785753</v>
      </c>
      <c r="J375">
        <f t="shared" si="196"/>
        <v>0.5294241310362826</v>
      </c>
      <c r="K375">
        <f t="shared" si="197"/>
        <v>68.98620564296048</v>
      </c>
      <c r="L375">
        <f t="shared" si="198"/>
        <v>375</v>
      </c>
      <c r="M375">
        <f t="shared" si="199"/>
        <v>0.003714936252609615</v>
      </c>
      <c r="N375">
        <f t="shared" si="200"/>
        <v>0.4614885065630563</v>
      </c>
      <c r="O375">
        <f t="shared" si="201"/>
        <v>0.19244645895051204</v>
      </c>
      <c r="P375">
        <f t="shared" si="202"/>
        <v>0.9941709785734227</v>
      </c>
      <c r="Q375">
        <f t="shared" si="203"/>
        <v>0.0073098893928288606</v>
      </c>
      <c r="R375">
        <f t="shared" si="204"/>
        <v>0.0027915113797645644</v>
      </c>
      <c r="S375">
        <f t="shared" si="187"/>
        <v>99.96604116764722</v>
      </c>
      <c r="T375">
        <f t="shared" si="205"/>
        <v>0.007309889392828917</v>
      </c>
      <c r="U375">
        <f t="shared" si="206"/>
        <v>11.836709910273331</v>
      </c>
      <c r="V375">
        <f t="shared" si="207"/>
        <v>0.005165961400355387</v>
      </c>
      <c r="W375">
        <f t="shared" si="208"/>
        <v>0.00046963285457776244</v>
      </c>
      <c r="Y375">
        <f t="shared" si="209"/>
        <v>0.015333690853329779</v>
      </c>
      <c r="Z375">
        <f t="shared" si="210"/>
        <v>68.98620564296048</v>
      </c>
      <c r="AA375">
        <f t="shared" si="211"/>
        <v>1.0578131504733903</v>
      </c>
      <c r="AB375">
        <f t="shared" si="212"/>
        <v>35.02200939671694</v>
      </c>
      <c r="AD375">
        <f t="shared" si="213"/>
        <v>1.059520185162341</v>
      </c>
      <c r="AE375">
        <f t="shared" si="214"/>
        <v>24.471238462094846</v>
      </c>
      <c r="AF375">
        <f t="shared" si="215"/>
        <v>68.98620564296048</v>
      </c>
      <c r="AG375">
        <f t="shared" si="216"/>
        <v>23.765559045995307</v>
      </c>
      <c r="AH375">
        <f t="shared" si="217"/>
        <v>46.375882344477894</v>
      </c>
      <c r="AJ375">
        <f t="shared" si="218"/>
        <v>1.059520185162341</v>
      </c>
      <c r="AK375">
        <f t="shared" si="219"/>
        <v>0.9762297256203429</v>
      </c>
      <c r="AL375">
        <f t="shared" si="220"/>
        <v>23.765559045995307</v>
      </c>
      <c r="AM375">
        <f t="shared" si="221"/>
        <v>346</v>
      </c>
      <c r="AN375">
        <f t="shared" si="222"/>
        <v>1.1572431558664211</v>
      </c>
      <c r="AO375">
        <f t="shared" si="223"/>
        <v>25.015261742821423</v>
      </c>
      <c r="AP375">
        <f t="shared" si="224"/>
        <v>0.8170423303035598</v>
      </c>
      <c r="AQ375">
        <f t="shared" si="225"/>
        <v>22.51002823726271</v>
      </c>
      <c r="AR375">
        <f t="shared" si="226"/>
        <v>24.340589925019138</v>
      </c>
      <c r="AT375">
        <f t="shared" si="227"/>
        <v>11.654722036785753</v>
      </c>
      <c r="AU375">
        <f t="shared" si="228"/>
        <v>5.9167159707396575</v>
      </c>
      <c r="AV375">
        <f t="shared" si="229"/>
        <v>6.357121110974047</v>
      </c>
      <c r="AX375">
        <f t="shared" si="230"/>
        <v>0.4463813306309207</v>
      </c>
      <c r="AY375">
        <f t="shared" si="231"/>
        <v>44.63813306309207</v>
      </c>
    </row>
    <row r="376" spans="1:51" ht="12.75">
      <c r="A376">
        <f t="shared" si="188"/>
        <v>251</v>
      </c>
      <c r="B376">
        <f t="shared" si="186"/>
        <v>0.46598872342035713</v>
      </c>
      <c r="C376">
        <f t="shared" si="189"/>
        <v>0.1980473520571774</v>
      </c>
      <c r="D376">
        <f t="shared" si="190"/>
        <v>0.18102901674854258</v>
      </c>
      <c r="E376">
        <f t="shared" si="191"/>
        <v>0.9945454985835422</v>
      </c>
      <c r="F376">
        <f t="shared" si="192"/>
        <v>0.005454501416457758</v>
      </c>
      <c r="G376">
        <f t="shared" si="193"/>
        <v>0.08069823385383516</v>
      </c>
      <c r="H376">
        <f t="shared" si="194"/>
        <v>376</v>
      </c>
      <c r="I376">
        <f t="shared" si="195"/>
        <v>12.39184492948448</v>
      </c>
      <c r="J376">
        <f t="shared" si="196"/>
        <v>0.5335800591407551</v>
      </c>
      <c r="K376">
        <f t="shared" si="197"/>
        <v>69.74182893468276</v>
      </c>
      <c r="L376">
        <f t="shared" si="198"/>
        <v>376</v>
      </c>
      <c r="M376">
        <f t="shared" si="199"/>
        <v>0.0034939550692347767</v>
      </c>
      <c r="N376">
        <f t="shared" si="200"/>
        <v>0.46598872342035713</v>
      </c>
      <c r="O376">
        <f t="shared" si="201"/>
        <v>0.1980473520571774</v>
      </c>
      <c r="P376">
        <f t="shared" si="202"/>
        <v>0.9945454985835422</v>
      </c>
      <c r="Q376">
        <f t="shared" si="203"/>
        <v>0.0066582816356057836</v>
      </c>
      <c r="R376">
        <f t="shared" si="204"/>
        <v>0.0025426744450750285</v>
      </c>
      <c r="S376">
        <f t="shared" si="187"/>
        <v>99.96883267902699</v>
      </c>
      <c r="T376">
        <f t="shared" si="205"/>
        <v>0.006658281635605637</v>
      </c>
      <c r="U376">
        <f t="shared" si="206"/>
        <v>11.506293912645178</v>
      </c>
      <c r="V376">
        <f t="shared" si="207"/>
        <v>0.005021756101522687</v>
      </c>
      <c r="W376">
        <f t="shared" si="208"/>
        <v>0.0004565232819566079</v>
      </c>
      <c r="Y376">
        <f t="shared" si="209"/>
        <v>0.016001922342514924</v>
      </c>
      <c r="Z376">
        <f t="shared" si="210"/>
        <v>69.74182893468276</v>
      </c>
      <c r="AA376">
        <f t="shared" si="211"/>
        <v>1.116003330637754</v>
      </c>
      <c r="AB376">
        <f t="shared" si="212"/>
        <v>35.428916132660255</v>
      </c>
      <c r="AD376">
        <f t="shared" si="213"/>
        <v>1.1265313572258617</v>
      </c>
      <c r="AE376">
        <f t="shared" si="214"/>
        <v>26.018963927032186</v>
      </c>
      <c r="AF376">
        <f t="shared" si="215"/>
        <v>69.74182893468276</v>
      </c>
      <c r="AG376">
        <f t="shared" si="216"/>
        <v>23.765559045995307</v>
      </c>
      <c r="AH376">
        <f t="shared" si="217"/>
        <v>46.75369399033903</v>
      </c>
      <c r="AJ376">
        <f t="shared" si="218"/>
        <v>1.1265313572258617</v>
      </c>
      <c r="AK376">
        <f t="shared" si="219"/>
        <v>0.9762297256203429</v>
      </c>
      <c r="AL376">
        <f t="shared" si="220"/>
        <v>23.765559045995307</v>
      </c>
      <c r="AM376">
        <f t="shared" si="221"/>
        <v>346</v>
      </c>
      <c r="AN376">
        <f t="shared" si="222"/>
        <v>1.1572431558664211</v>
      </c>
      <c r="AO376">
        <f t="shared" si="223"/>
        <v>25.015261742821423</v>
      </c>
      <c r="AP376">
        <f t="shared" si="224"/>
        <v>0.8170423303035598</v>
      </c>
      <c r="AQ376">
        <f t="shared" si="225"/>
        <v>22.51002823726271</v>
      </c>
      <c r="AR376">
        <f t="shared" si="226"/>
        <v>24.803229864671213</v>
      </c>
      <c r="AT376">
        <f t="shared" si="227"/>
        <v>12.39184492948448</v>
      </c>
      <c r="AU376">
        <f t="shared" si="228"/>
        <v>6.295069134863288</v>
      </c>
      <c r="AV376">
        <f t="shared" si="229"/>
        <v>6.75918814335517</v>
      </c>
      <c r="AX376">
        <f t="shared" si="230"/>
        <v>0.4512706578126531</v>
      </c>
      <c r="AY376">
        <f t="shared" si="231"/>
        <v>45.12706578126531</v>
      </c>
    </row>
    <row r="377" spans="1:51" ht="12.75">
      <c r="A377">
        <f t="shared" si="188"/>
        <v>252</v>
      </c>
      <c r="B377">
        <f t="shared" si="186"/>
        <v>0.470488940277658</v>
      </c>
      <c r="C377">
        <f t="shared" si="189"/>
        <v>0.2037285834848851</v>
      </c>
      <c r="D377">
        <f t="shared" si="190"/>
        <v>0.17413331085908254</v>
      </c>
      <c r="E377">
        <f t="shared" si="191"/>
        <v>0.9948977750522953</v>
      </c>
      <c r="F377">
        <f t="shared" si="192"/>
        <v>0.0051022249477047366</v>
      </c>
      <c r="G377">
        <f t="shared" si="193"/>
        <v>0.0759126376105811</v>
      </c>
      <c r="H377">
        <f t="shared" si="194"/>
        <v>377</v>
      </c>
      <c r="I377">
        <f t="shared" si="195"/>
        <v>13.173037210613463</v>
      </c>
      <c r="J377">
        <f t="shared" si="196"/>
        <v>0.5377007393706928</v>
      </c>
      <c r="K377">
        <f t="shared" si="197"/>
        <v>70.49104352194416</v>
      </c>
      <c r="L377">
        <f t="shared" si="198"/>
        <v>377</v>
      </c>
      <c r="M377">
        <f t="shared" si="199"/>
        <v>0.0032867552650393873</v>
      </c>
      <c r="N377">
        <f t="shared" si="200"/>
        <v>0.470488940277658</v>
      </c>
      <c r="O377">
        <f t="shared" si="201"/>
        <v>0.2037285834848851</v>
      </c>
      <c r="P377">
        <f t="shared" si="202"/>
        <v>0.9948977750522953</v>
      </c>
      <c r="Q377">
        <f t="shared" si="203"/>
        <v>0.006071095788104517</v>
      </c>
      <c r="R377">
        <f t="shared" si="204"/>
        <v>0.0023184390446126754</v>
      </c>
      <c r="S377">
        <f t="shared" si="187"/>
        <v>99.97137535347207</v>
      </c>
      <c r="T377">
        <f t="shared" si="205"/>
        <v>0.0060710957881044145</v>
      </c>
      <c r="U377">
        <f t="shared" si="206"/>
        <v>11.189388202444375</v>
      </c>
      <c r="V377">
        <f t="shared" si="207"/>
        <v>0.004883447172871097</v>
      </c>
      <c r="W377">
        <f t="shared" si="208"/>
        <v>0.0004439497429882816</v>
      </c>
      <c r="Y377">
        <f t="shared" si="209"/>
        <v>0.01670859122613215</v>
      </c>
      <c r="Z377">
        <f t="shared" si="210"/>
        <v>70.49104352194416</v>
      </c>
      <c r="AA377">
        <f t="shared" si="211"/>
        <v>1.1778060313116558</v>
      </c>
      <c r="AB377">
        <f t="shared" si="212"/>
        <v>35.83442477662791</v>
      </c>
      <c r="AD377">
        <f t="shared" si="213"/>
        <v>1.1975488373284966</v>
      </c>
      <c r="AE377">
        <f t="shared" si="214"/>
        <v>27.659221200943747</v>
      </c>
      <c r="AF377">
        <f t="shared" si="215"/>
        <v>70.49104352194416</v>
      </c>
      <c r="AG377">
        <f t="shared" si="216"/>
        <v>25.015261742821423</v>
      </c>
      <c r="AH377">
        <f t="shared" si="217"/>
        <v>47.75315263238279</v>
      </c>
      <c r="AJ377">
        <f t="shared" si="218"/>
        <v>1.1975488373284966</v>
      </c>
      <c r="AK377">
        <f t="shared" si="219"/>
        <v>1.1572431558664211</v>
      </c>
      <c r="AL377">
        <f t="shared" si="220"/>
        <v>25.015261742821423</v>
      </c>
      <c r="AM377">
        <f t="shared" si="221"/>
        <v>347</v>
      </c>
      <c r="AN377">
        <f t="shared" si="222"/>
        <v>1.3619242215668954</v>
      </c>
      <c r="AO377">
        <f t="shared" si="223"/>
        <v>26.258609389583704</v>
      </c>
      <c r="AP377">
        <f t="shared" si="224"/>
        <v>0.9762297256203429</v>
      </c>
      <c r="AQ377">
        <f t="shared" si="225"/>
        <v>23.765559045995307</v>
      </c>
      <c r="AR377">
        <f t="shared" si="226"/>
        <v>25.260101068948234</v>
      </c>
      <c r="AT377">
        <f t="shared" si="227"/>
        <v>13.173037210613463</v>
      </c>
      <c r="AU377">
        <f t="shared" si="228"/>
        <v>6.696570052286116</v>
      </c>
      <c r="AV377">
        <f t="shared" si="229"/>
        <v>7.18529302397098</v>
      </c>
      <c r="AX377">
        <f t="shared" si="230"/>
        <v>0.45611851690669747</v>
      </c>
      <c r="AY377">
        <f t="shared" si="231"/>
        <v>45.611851690669745</v>
      </c>
    </row>
    <row r="378" spans="1:51" ht="12.75">
      <c r="A378">
        <f t="shared" si="188"/>
        <v>253</v>
      </c>
      <c r="B378">
        <f t="shared" si="186"/>
        <v>0.4749891571349588</v>
      </c>
      <c r="C378">
        <f t="shared" si="189"/>
        <v>0.20949015323363498</v>
      </c>
      <c r="D378">
        <f t="shared" si="190"/>
        <v>0.16737150217135957</v>
      </c>
      <c r="E378">
        <f t="shared" si="191"/>
        <v>0.9952291885307829</v>
      </c>
      <c r="F378">
        <f t="shared" si="192"/>
        <v>0.0047708114692170955</v>
      </c>
      <c r="G378">
        <f t="shared" si="193"/>
        <v>0.07142261163322625</v>
      </c>
      <c r="H378">
        <f t="shared" si="194"/>
        <v>378</v>
      </c>
      <c r="I378">
        <f t="shared" si="195"/>
        <v>14.001168217360366</v>
      </c>
      <c r="J378">
        <f t="shared" si="196"/>
        <v>0.5417860910487795</v>
      </c>
      <c r="K378">
        <f t="shared" si="197"/>
        <v>71.23383473614173</v>
      </c>
      <c r="L378">
        <f t="shared" si="198"/>
        <v>378</v>
      </c>
      <c r="M378">
        <f t="shared" si="199"/>
        <v>0.0030923526334651983</v>
      </c>
      <c r="N378">
        <f t="shared" si="200"/>
        <v>0.4749891571349588</v>
      </c>
      <c r="O378">
        <f t="shared" si="201"/>
        <v>0.20949015323363498</v>
      </c>
      <c r="P378">
        <f t="shared" si="202"/>
        <v>0.9952291885307829</v>
      </c>
      <c r="Q378">
        <f t="shared" si="203"/>
        <v>0.005541315530588819</v>
      </c>
      <c r="R378">
        <f t="shared" si="204"/>
        <v>0.002116125775812673</v>
      </c>
      <c r="S378">
        <f t="shared" si="187"/>
        <v>99.97369379251668</v>
      </c>
      <c r="T378">
        <f t="shared" si="205"/>
        <v>0.005541315530588767</v>
      </c>
      <c r="U378">
        <f t="shared" si="206"/>
        <v>10.885273304569983</v>
      </c>
      <c r="V378">
        <f t="shared" si="207"/>
        <v>0.004750720609864886</v>
      </c>
      <c r="W378">
        <f t="shared" si="208"/>
        <v>0.00043188369180589874</v>
      </c>
      <c r="Y378">
        <f t="shared" si="209"/>
        <v>0.017456256807183917</v>
      </c>
      <c r="Z378">
        <f t="shared" si="210"/>
        <v>71.23383473614173</v>
      </c>
      <c r="AA378">
        <f t="shared" si="211"/>
        <v>1.2434761125145883</v>
      </c>
      <c r="AB378">
        <f t="shared" si="212"/>
        <v>36.23865542432816</v>
      </c>
      <c r="AD378">
        <f t="shared" si="213"/>
        <v>1.2728334743054877</v>
      </c>
      <c r="AE378">
        <f t="shared" si="214"/>
        <v>29.398034986463003</v>
      </c>
      <c r="AF378">
        <f t="shared" si="215"/>
        <v>71.23383473614173</v>
      </c>
      <c r="AG378">
        <f t="shared" si="216"/>
        <v>25.015261742821423</v>
      </c>
      <c r="AH378">
        <f t="shared" si="217"/>
        <v>48.12454823948158</v>
      </c>
      <c r="AJ378">
        <f t="shared" si="218"/>
        <v>1.2728334743054877</v>
      </c>
      <c r="AK378">
        <f t="shared" si="219"/>
        <v>1.1572431558664211</v>
      </c>
      <c r="AL378">
        <f t="shared" si="220"/>
        <v>25.015261742821423</v>
      </c>
      <c r="AM378">
        <f t="shared" si="221"/>
        <v>347</v>
      </c>
      <c r="AN378">
        <f t="shared" si="222"/>
        <v>1.3619242215668954</v>
      </c>
      <c r="AO378">
        <f t="shared" si="223"/>
        <v>26.258609389583704</v>
      </c>
      <c r="AP378">
        <f t="shared" si="224"/>
        <v>0.9762297256203429</v>
      </c>
      <c r="AQ378">
        <f t="shared" si="225"/>
        <v>23.765559045995307</v>
      </c>
      <c r="AR378">
        <f t="shared" si="226"/>
        <v>25.71742219878676</v>
      </c>
      <c r="AT378">
        <f t="shared" si="227"/>
        <v>14.001168217360366</v>
      </c>
      <c r="AU378">
        <f t="shared" si="228"/>
        <v>7.122788102681595</v>
      </c>
      <c r="AV378">
        <f t="shared" si="229"/>
        <v>7.637000845832927</v>
      </c>
      <c r="AX378">
        <f t="shared" si="230"/>
        <v>0.46092481299856414</v>
      </c>
      <c r="AY378">
        <f t="shared" si="231"/>
        <v>46.092481299856416</v>
      </c>
    </row>
    <row r="379" spans="1:51" ht="12.75">
      <c r="A379">
        <f t="shared" si="188"/>
        <v>254</v>
      </c>
      <c r="B379">
        <f t="shared" si="186"/>
        <v>0.47948937399225966</v>
      </c>
      <c r="C379">
        <f t="shared" si="189"/>
        <v>0.2153320613034271</v>
      </c>
      <c r="D379">
        <f t="shared" si="190"/>
        <v>0.16074359068537372</v>
      </c>
      <c r="E379">
        <f t="shared" si="191"/>
        <v>0.9955410215041133</v>
      </c>
      <c r="F379">
        <f t="shared" si="192"/>
        <v>0.004458978495886723</v>
      </c>
      <c r="G379">
        <f t="shared" si="193"/>
        <v>0.06720727513488932</v>
      </c>
      <c r="H379">
        <f t="shared" si="194"/>
        <v>379</v>
      </c>
      <c r="I379">
        <f t="shared" si="195"/>
        <v>14.87934152951352</v>
      </c>
      <c r="J379">
        <f t="shared" si="196"/>
        <v>0.5458360379053147</v>
      </c>
      <c r="K379">
        <f t="shared" si="197"/>
        <v>71.97018871005722</v>
      </c>
      <c r="L379">
        <f t="shared" si="198"/>
        <v>379</v>
      </c>
      <c r="M379">
        <f t="shared" si="199"/>
        <v>0.0029098431084913167</v>
      </c>
      <c r="N379">
        <f t="shared" si="200"/>
        <v>0.47948937399225966</v>
      </c>
      <c r="O379">
        <f t="shared" si="201"/>
        <v>0.2153320613034271</v>
      </c>
      <c r="P379">
        <f t="shared" si="202"/>
        <v>0.9955410215041133</v>
      </c>
      <c r="Q379">
        <f t="shared" si="203"/>
        <v>0.005062758917373633</v>
      </c>
      <c r="R379">
        <f t="shared" si="204"/>
        <v>0.0019333738681077055</v>
      </c>
      <c r="S379">
        <f t="shared" si="187"/>
        <v>99.9758099182925</v>
      </c>
      <c r="T379">
        <f t="shared" si="205"/>
        <v>0.00506275891737367</v>
      </c>
      <c r="U379">
        <f t="shared" si="206"/>
        <v>10.593276533837809</v>
      </c>
      <c r="V379">
        <f t="shared" si="207"/>
        <v>0.004623282828752955</v>
      </c>
      <c r="W379">
        <f t="shared" si="208"/>
        <v>0.00042029843897754143</v>
      </c>
      <c r="Y379">
        <f t="shared" si="209"/>
        <v>0.01824768372720594</v>
      </c>
      <c r="Z379">
        <f t="shared" si="210"/>
        <v>71.97018871005722</v>
      </c>
      <c r="AA379">
        <f t="shared" si="211"/>
        <v>1.3132892413684516</v>
      </c>
      <c r="AB379">
        <f t="shared" si="212"/>
        <v>36.64173897571283</v>
      </c>
      <c r="AD379">
        <f t="shared" si="213"/>
        <v>1.352667411773956</v>
      </c>
      <c r="AE379">
        <f t="shared" si="214"/>
        <v>31.241921821766212</v>
      </c>
      <c r="AF379">
        <f t="shared" si="215"/>
        <v>71.97018871005722</v>
      </c>
      <c r="AG379">
        <f t="shared" si="216"/>
        <v>25.015261742821423</v>
      </c>
      <c r="AH379">
        <f t="shared" si="217"/>
        <v>48.49272522643932</v>
      </c>
      <c r="AJ379">
        <f t="shared" si="218"/>
        <v>1.352667411773956</v>
      </c>
      <c r="AK379">
        <f t="shared" si="219"/>
        <v>1.1572431558664211</v>
      </c>
      <c r="AL379">
        <f t="shared" si="220"/>
        <v>25.015261742821423</v>
      </c>
      <c r="AM379">
        <f t="shared" si="221"/>
        <v>347</v>
      </c>
      <c r="AN379">
        <f t="shared" si="222"/>
        <v>1.3619242215668954</v>
      </c>
      <c r="AO379">
        <f t="shared" si="223"/>
        <v>26.258609389583704</v>
      </c>
      <c r="AP379">
        <f t="shared" si="224"/>
        <v>0.9762297256203429</v>
      </c>
      <c r="AQ379">
        <f t="shared" si="225"/>
        <v>23.765559045995307</v>
      </c>
      <c r="AR379">
        <f t="shared" si="226"/>
        <v>26.20237833258198</v>
      </c>
      <c r="AT379">
        <f t="shared" si="227"/>
        <v>14.87934152951352</v>
      </c>
      <c r="AU379">
        <f t="shared" si="228"/>
        <v>7.575427523906582</v>
      </c>
      <c r="AV379">
        <f t="shared" si="229"/>
        <v>8.116004470643738</v>
      </c>
      <c r="AX379">
        <f t="shared" si="230"/>
        <v>0.4656894563591937</v>
      </c>
      <c r="AY379">
        <f t="shared" si="231"/>
        <v>46.56894563591937</v>
      </c>
    </row>
    <row r="380" spans="1:51" ht="12.75">
      <c r="A380">
        <f t="shared" si="188"/>
        <v>255</v>
      </c>
      <c r="B380">
        <f t="shared" si="186"/>
        <v>0.4839895908495605</v>
      </c>
      <c r="C380">
        <f t="shared" si="189"/>
        <v>0.22125430769426147</v>
      </c>
      <c r="D380">
        <f t="shared" si="190"/>
        <v>0.1542495764011249</v>
      </c>
      <c r="E380">
        <f t="shared" si="191"/>
        <v>0.995834466333379</v>
      </c>
      <c r="F380">
        <f t="shared" si="192"/>
        <v>0.00416553366662098</v>
      </c>
      <c r="G380">
        <f t="shared" si="193"/>
        <v>0.06324742898645977</v>
      </c>
      <c r="H380">
        <f t="shared" si="194"/>
        <v>380</v>
      </c>
      <c r="I380">
        <f t="shared" si="195"/>
        <v>15.810919368976776</v>
      </c>
      <c r="J380">
        <f t="shared" si="196"/>
        <v>0.549850507781263</v>
      </c>
      <c r="K380">
        <f t="shared" si="197"/>
        <v>72.700092323866</v>
      </c>
      <c r="L380">
        <f t="shared" si="198"/>
        <v>380</v>
      </c>
      <c r="M380">
        <f t="shared" si="199"/>
        <v>0.002738395434075606</v>
      </c>
      <c r="N380">
        <f t="shared" si="200"/>
        <v>0.4839895908495605</v>
      </c>
      <c r="O380">
        <f t="shared" si="201"/>
        <v>0.22125430769426147</v>
      </c>
      <c r="P380">
        <f t="shared" si="202"/>
        <v>0.995834466333379</v>
      </c>
      <c r="Q380">
        <f t="shared" si="203"/>
        <v>0.00462997096332592</v>
      </c>
      <c r="R380">
        <f t="shared" si="204"/>
        <v>0.0017681001637019432</v>
      </c>
      <c r="S380">
        <f t="shared" si="187"/>
        <v>99.97774329216061</v>
      </c>
      <c r="T380">
        <f t="shared" si="205"/>
        <v>0.0046299709633258156</v>
      </c>
      <c r="U380">
        <f t="shared" si="206"/>
        <v>10.312768427612585</v>
      </c>
      <c r="V380">
        <f t="shared" si="207"/>
        <v>0.004500859109642579</v>
      </c>
      <c r="W380">
        <f t="shared" si="208"/>
        <v>0.0004091690099675072</v>
      </c>
      <c r="Y380">
        <f t="shared" si="209"/>
        <v>0.01908586362144409</v>
      </c>
      <c r="Z380">
        <f t="shared" si="210"/>
        <v>72.700092323866</v>
      </c>
      <c r="AA380">
        <f t="shared" si="211"/>
        <v>1.3875440473597007</v>
      </c>
      <c r="AB380">
        <f t="shared" si="212"/>
        <v>37.04381818561285</v>
      </c>
      <c r="AD380">
        <f t="shared" si="213"/>
        <v>1.4373563062706158</v>
      </c>
      <c r="AE380">
        <f t="shared" si="214"/>
        <v>33.19794131185399</v>
      </c>
      <c r="AF380">
        <f t="shared" si="215"/>
        <v>72.700092323866</v>
      </c>
      <c r="AG380">
        <f t="shared" si="216"/>
        <v>26.258609389583704</v>
      </c>
      <c r="AH380">
        <f t="shared" si="217"/>
        <v>49.47935085672485</v>
      </c>
      <c r="AJ380">
        <f t="shared" si="218"/>
        <v>1.4373563062706158</v>
      </c>
      <c r="AK380">
        <f t="shared" si="219"/>
        <v>1.3619242215668954</v>
      </c>
      <c r="AL380">
        <f t="shared" si="220"/>
        <v>26.258609389583704</v>
      </c>
      <c r="AM380">
        <f t="shared" si="221"/>
        <v>348</v>
      </c>
      <c r="AN380">
        <f t="shared" si="222"/>
        <v>1.5922029284078663</v>
      </c>
      <c r="AO380">
        <f t="shared" si="223"/>
        <v>27.495179028176693</v>
      </c>
      <c r="AP380">
        <f t="shared" si="224"/>
        <v>1.1572431558664211</v>
      </c>
      <c r="AQ380">
        <f t="shared" si="225"/>
        <v>25.015261742821423</v>
      </c>
      <c r="AR380">
        <f t="shared" si="226"/>
        <v>26.663670834473663</v>
      </c>
      <c r="AT380">
        <f t="shared" si="227"/>
        <v>15.810919368976776</v>
      </c>
      <c r="AU380">
        <f t="shared" si="228"/>
        <v>8.056342209891358</v>
      </c>
      <c r="AV380">
        <f t="shared" si="229"/>
        <v>8.624137837623696</v>
      </c>
      <c r="AX380">
        <f t="shared" si="230"/>
        <v>0.4704123620956035</v>
      </c>
      <c r="AY380">
        <f t="shared" si="231"/>
        <v>47.04123620956035</v>
      </c>
    </row>
    <row r="381" spans="1:51" ht="12.75">
      <c r="A381">
        <f t="shared" si="188"/>
        <v>256</v>
      </c>
      <c r="B381">
        <f t="shared" si="186"/>
        <v>0.48848980770686135</v>
      </c>
      <c r="C381">
        <f t="shared" si="189"/>
        <v>0.2272568924061381</v>
      </c>
      <c r="D381">
        <f t="shared" si="190"/>
        <v>0.14788945931861325</v>
      </c>
      <c r="E381">
        <f t="shared" si="191"/>
        <v>0.9961106324750322</v>
      </c>
      <c r="F381">
        <f t="shared" si="192"/>
        <v>0.003889367524967824</v>
      </c>
      <c r="G381">
        <f t="shared" si="193"/>
        <v>0.05952540354971007</v>
      </c>
      <c r="H381">
        <f t="shared" si="194"/>
        <v>381</v>
      </c>
      <c r="I381">
        <f t="shared" si="195"/>
        <v>16.79955011417761</v>
      </c>
      <c r="J381">
        <f t="shared" si="196"/>
        <v>0.5538294323550133</v>
      </c>
      <c r="K381">
        <f t="shared" si="197"/>
        <v>73.42353315545697</v>
      </c>
      <c r="L381">
        <f t="shared" si="198"/>
        <v>381</v>
      </c>
      <c r="M381">
        <f t="shared" si="199"/>
        <v>0.002577244575853516</v>
      </c>
      <c r="N381">
        <f t="shared" si="200"/>
        <v>0.48848980770686135</v>
      </c>
      <c r="O381">
        <f t="shared" si="201"/>
        <v>0.2272568924061381</v>
      </c>
      <c r="P381">
        <f t="shared" si="202"/>
        <v>0.9961106324750322</v>
      </c>
      <c r="Q381">
        <f t="shared" si="203"/>
        <v>0.004238131084375361</v>
      </c>
      <c r="R381">
        <f t="shared" si="204"/>
        <v>0.0016184637708162837</v>
      </c>
      <c r="S381">
        <f t="shared" si="187"/>
        <v>99.97951139232431</v>
      </c>
      <c r="T381">
        <f t="shared" si="205"/>
        <v>0.004238131084375429</v>
      </c>
      <c r="U381">
        <f t="shared" si="206"/>
        <v>10.04315948839565</v>
      </c>
      <c r="V381">
        <f t="shared" si="207"/>
        <v>0.004383192174848764</v>
      </c>
      <c r="W381">
        <f t="shared" si="208"/>
        <v>0.00039847201589534215</v>
      </c>
      <c r="Y381">
        <f t="shared" si="209"/>
        <v>0.01997403951512858</v>
      </c>
      <c r="Z381">
        <f t="shared" si="210"/>
        <v>73.42353315545697</v>
      </c>
      <c r="AA381">
        <f t="shared" si="211"/>
        <v>1.4665645525874509</v>
      </c>
      <c r="AB381">
        <f t="shared" si="212"/>
        <v>37.44504885402221</v>
      </c>
      <c r="AD381">
        <f t="shared" si="213"/>
        <v>1.5272318285616007</v>
      </c>
      <c r="AE381">
        <f t="shared" si="214"/>
        <v>35.27375390012575</v>
      </c>
      <c r="AF381">
        <f t="shared" si="215"/>
        <v>73.42353315545697</v>
      </c>
      <c r="AG381">
        <f t="shared" si="216"/>
        <v>26.258609389583704</v>
      </c>
      <c r="AH381">
        <f t="shared" si="217"/>
        <v>49.84107127252034</v>
      </c>
      <c r="AJ381">
        <f t="shared" si="218"/>
        <v>1.5272318285616007</v>
      </c>
      <c r="AK381">
        <f t="shared" si="219"/>
        <v>1.3619242215668954</v>
      </c>
      <c r="AL381">
        <f t="shared" si="220"/>
        <v>26.258609389583704</v>
      </c>
      <c r="AM381">
        <f t="shared" si="221"/>
        <v>348</v>
      </c>
      <c r="AN381">
        <f t="shared" si="222"/>
        <v>1.5922029284078663</v>
      </c>
      <c r="AO381">
        <f t="shared" si="223"/>
        <v>27.495179028176693</v>
      </c>
      <c r="AP381">
        <f t="shared" si="224"/>
        <v>1.1572431558664211</v>
      </c>
      <c r="AQ381">
        <f t="shared" si="225"/>
        <v>25.015261742821423</v>
      </c>
      <c r="AR381">
        <f t="shared" si="226"/>
        <v>27.14629184465013</v>
      </c>
      <c r="AT381">
        <f t="shared" si="227"/>
        <v>16.79955011417761</v>
      </c>
      <c r="AU381">
        <f t="shared" si="228"/>
        <v>8.567552495997289</v>
      </c>
      <c r="AV381">
        <f t="shared" si="229"/>
        <v>9.163390971369605</v>
      </c>
      <c r="AX381">
        <f t="shared" si="230"/>
        <v>0.47509344982942736</v>
      </c>
      <c r="AY381">
        <f t="shared" si="231"/>
        <v>47.509344982942736</v>
      </c>
    </row>
    <row r="382" spans="1:51" ht="12.75">
      <c r="A382">
        <f t="shared" si="188"/>
        <v>257</v>
      </c>
      <c r="B382">
        <f t="shared" si="186"/>
        <v>0.4929900245641622</v>
      </c>
      <c r="C382">
        <f t="shared" si="189"/>
        <v>0.23333981543905707</v>
      </c>
      <c r="D382">
        <f t="shared" si="190"/>
        <v>0.14166323943783865</v>
      </c>
      <c r="E382">
        <f t="shared" si="191"/>
        <v>0.9963705530504511</v>
      </c>
      <c r="F382">
        <f t="shared" si="192"/>
        <v>0.00362944694954892</v>
      </c>
      <c r="G382">
        <f t="shared" si="193"/>
        <v>0.056024921757067615</v>
      </c>
      <c r="H382">
        <f t="shared" si="194"/>
        <v>382</v>
      </c>
      <c r="I382">
        <f t="shared" si="195"/>
        <v>17.849199403368175</v>
      </c>
      <c r="J382">
        <f t="shared" si="196"/>
        <v>0.5577727468906072</v>
      </c>
      <c r="K382">
        <f t="shared" si="197"/>
        <v>74.14049943465587</v>
      </c>
      <c r="L382">
        <f t="shared" si="198"/>
        <v>382</v>
      </c>
      <c r="M382">
        <f t="shared" si="199"/>
        <v>0.002425685792964665</v>
      </c>
      <c r="N382">
        <f t="shared" si="200"/>
        <v>0.4929900245641622</v>
      </c>
      <c r="O382">
        <f t="shared" si="201"/>
        <v>0.23333981543905707</v>
      </c>
      <c r="P382">
        <f t="shared" si="202"/>
        <v>0.9963705530504511</v>
      </c>
      <c r="Q382">
        <f t="shared" si="203"/>
        <v>0.003882973200500991</v>
      </c>
      <c r="R382">
        <f t="shared" si="204"/>
        <v>0.001482835552498642</v>
      </c>
      <c r="S382">
        <f t="shared" si="187"/>
        <v>99.98112985609512</v>
      </c>
      <c r="T382">
        <f t="shared" si="205"/>
        <v>0.0038829732005010234</v>
      </c>
      <c r="U382">
        <f t="shared" si="206"/>
        <v>9.783897206314416</v>
      </c>
      <c r="V382">
        <f t="shared" si="207"/>
        <v>0.004270040889402691</v>
      </c>
      <c r="W382">
        <f t="shared" si="208"/>
        <v>0.0003881855354002446</v>
      </c>
      <c r="Y382">
        <f t="shared" si="209"/>
        <v>0.02091573338017632</v>
      </c>
      <c r="Z382">
        <f t="shared" si="210"/>
        <v>74.14049943465587</v>
      </c>
      <c r="AA382">
        <f t="shared" si="211"/>
        <v>1.5507029188483752</v>
      </c>
      <c r="AB382">
        <f t="shared" si="212"/>
        <v>37.84560117675212</v>
      </c>
      <c r="AD382">
        <f t="shared" si="213"/>
        <v>1.6226544912152885</v>
      </c>
      <c r="AE382">
        <f t="shared" si="214"/>
        <v>37.47768617549683</v>
      </c>
      <c r="AF382">
        <f t="shared" si="215"/>
        <v>74.14049943465587</v>
      </c>
      <c r="AG382">
        <f t="shared" si="216"/>
        <v>27.495179028176693</v>
      </c>
      <c r="AH382">
        <f t="shared" si="217"/>
        <v>50.81783923141628</v>
      </c>
      <c r="AJ382">
        <f t="shared" si="218"/>
        <v>1.6226544912152885</v>
      </c>
      <c r="AK382">
        <f t="shared" si="219"/>
        <v>1.5922029284078663</v>
      </c>
      <c r="AL382">
        <f t="shared" si="220"/>
        <v>27.495179028176693</v>
      </c>
      <c r="AM382">
        <f t="shared" si="221"/>
        <v>349</v>
      </c>
      <c r="AN382">
        <f t="shared" si="222"/>
        <v>2.008821968626593</v>
      </c>
      <c r="AO382">
        <f t="shared" si="223"/>
        <v>47.170845644552706</v>
      </c>
      <c r="AP382">
        <f t="shared" si="224"/>
        <v>1.3619242215668954</v>
      </c>
      <c r="AQ382">
        <f t="shared" si="225"/>
        <v>26.258609389583704</v>
      </c>
      <c r="AR382">
        <f t="shared" si="226"/>
        <v>28.933314926699037</v>
      </c>
      <c r="AT382">
        <f t="shared" si="227"/>
        <v>17.849199403368175</v>
      </c>
      <c r="AU382">
        <f t="shared" si="228"/>
        <v>9.111264249569313</v>
      </c>
      <c r="AV382">
        <f t="shared" si="229"/>
        <v>9.735926947291732</v>
      </c>
      <c r="AX382">
        <f t="shared" si="230"/>
        <v>0.4797326434007143</v>
      </c>
      <c r="AY382">
        <f t="shared" si="231"/>
        <v>47.97326434007143</v>
      </c>
    </row>
    <row r="383" spans="1:51" ht="12.75">
      <c r="A383">
        <f t="shared" si="188"/>
        <v>258</v>
      </c>
      <c r="B383">
        <f t="shared" si="186"/>
        <v>0.49749024142146303</v>
      </c>
      <c r="C383">
        <f t="shared" si="189"/>
        <v>0.23950307679301822</v>
      </c>
      <c r="D383">
        <f t="shared" si="190"/>
        <v>0.13557091675880112</v>
      </c>
      <c r="E383">
        <f t="shared" si="191"/>
        <v>0.9966151908304693</v>
      </c>
      <c r="F383">
        <f t="shared" si="192"/>
        <v>0.003384809169530656</v>
      </c>
      <c r="G383">
        <f t="shared" si="193"/>
        <v>0.05273097576795502</v>
      </c>
      <c r="H383">
        <f t="shared" si="194"/>
        <v>383</v>
      </c>
      <c r="I383">
        <f t="shared" si="195"/>
        <v>18.964185385086445</v>
      </c>
      <c r="J383">
        <f t="shared" si="196"/>
        <v>0.5616803900055829</v>
      </c>
      <c r="K383">
        <f t="shared" si="197"/>
        <v>74.85098000101507</v>
      </c>
      <c r="L383">
        <f t="shared" si="198"/>
        <v>383</v>
      </c>
      <c r="M383">
        <f t="shared" si="199"/>
        <v>0.002283069297697978</v>
      </c>
      <c r="N383">
        <f t="shared" si="200"/>
        <v>0.49749024142146303</v>
      </c>
      <c r="O383">
        <f t="shared" si="201"/>
        <v>0.23950307679301822</v>
      </c>
      <c r="P383">
        <f t="shared" si="202"/>
        <v>0.9966151908304693</v>
      </c>
      <c r="Q383">
        <f t="shared" si="203"/>
        <v>0.0035607166525534776</v>
      </c>
      <c r="R383">
        <f t="shared" si="204"/>
        <v>0.001359771745037802</v>
      </c>
      <c r="S383">
        <f t="shared" si="187"/>
        <v>99.98261269164762</v>
      </c>
      <c r="T383">
        <f t="shared" si="205"/>
        <v>0.0035607166525535106</v>
      </c>
      <c r="U383">
        <f t="shared" si="206"/>
        <v>9.534463334659016</v>
      </c>
      <c r="V383">
        <f t="shared" si="207"/>
        <v>0.004161179071998969</v>
      </c>
      <c r="W383">
        <f t="shared" si="208"/>
        <v>0.00037828900654536085</v>
      </c>
      <c r="Y383">
        <f t="shared" si="209"/>
        <v>0.021914777345962096</v>
      </c>
      <c r="Z383">
        <f t="shared" si="210"/>
        <v>74.85098000101507</v>
      </c>
      <c r="AA383">
        <f t="shared" si="211"/>
        <v>1.640342560849307</v>
      </c>
      <c r="AB383">
        <f t="shared" si="212"/>
        <v>38.24566128093219</v>
      </c>
      <c r="AD383">
        <f t="shared" si="213"/>
        <v>1.7240168531896767</v>
      </c>
      <c r="AE383">
        <f t="shared" si="214"/>
        <v>39.8188048872431</v>
      </c>
      <c r="AF383">
        <f t="shared" si="215"/>
        <v>74.85098000101507</v>
      </c>
      <c r="AG383">
        <f t="shared" si="216"/>
        <v>27.495179028176693</v>
      </c>
      <c r="AH383">
        <f t="shared" si="217"/>
        <v>51.173079514595884</v>
      </c>
      <c r="AJ383">
        <f t="shared" si="218"/>
        <v>1.7240168531896767</v>
      </c>
      <c r="AK383">
        <f t="shared" si="219"/>
        <v>1.5922029284078663</v>
      </c>
      <c r="AL383">
        <f t="shared" si="220"/>
        <v>27.495179028176693</v>
      </c>
      <c r="AM383">
        <f t="shared" si="221"/>
        <v>349</v>
      </c>
      <c r="AN383">
        <f t="shared" si="222"/>
        <v>2.008821968626593</v>
      </c>
      <c r="AO383">
        <f t="shared" si="223"/>
        <v>47.170845644552706</v>
      </c>
      <c r="AP383">
        <f t="shared" si="224"/>
        <v>1.3619242215668954</v>
      </c>
      <c r="AQ383">
        <f t="shared" si="225"/>
        <v>26.258609389583704</v>
      </c>
      <c r="AR383">
        <f t="shared" si="226"/>
        <v>33.720355001990455</v>
      </c>
      <c r="AT383">
        <f t="shared" si="227"/>
        <v>18.964185385086445</v>
      </c>
      <c r="AU383">
        <f t="shared" si="228"/>
        <v>9.689890642674081</v>
      </c>
      <c r="AV383">
        <f t="shared" si="229"/>
        <v>10.344101119138061</v>
      </c>
      <c r="AX383">
        <f t="shared" si="230"/>
        <v>0.48432987059480337</v>
      </c>
      <c r="AY383">
        <f t="shared" si="231"/>
        <v>48.43298705948034</v>
      </c>
    </row>
    <row r="384" spans="1:51" ht="12.75">
      <c r="A384">
        <f t="shared" si="188"/>
        <v>259</v>
      </c>
      <c r="B384">
        <f t="shared" si="186"/>
        <v>0.5019904582787639</v>
      </c>
      <c r="C384">
        <f t="shared" si="189"/>
        <v>0.24574667646802162</v>
      </c>
      <c r="D384">
        <f t="shared" si="190"/>
        <v>0.1296124912815007</v>
      </c>
      <c r="E384">
        <f t="shared" si="191"/>
        <v>0.9968454436925883</v>
      </c>
      <c r="F384">
        <f t="shared" si="192"/>
        <v>0.0031545563074116822</v>
      </c>
      <c r="G384">
        <f t="shared" si="193"/>
        <v>0.04962971572940396</v>
      </c>
      <c r="H384">
        <f t="shared" si="194"/>
        <v>384</v>
      </c>
      <c r="I384">
        <f t="shared" si="195"/>
        <v>20.149218775547673</v>
      </c>
      <c r="J384">
        <f t="shared" si="196"/>
        <v>0.5655523034565857</v>
      </c>
      <c r="K384">
        <f t="shared" si="197"/>
        <v>75.55496426483376</v>
      </c>
      <c r="L384">
        <f t="shared" si="198"/>
        <v>384</v>
      </c>
      <c r="M384">
        <f t="shared" si="199"/>
        <v>0.0021487954392101103</v>
      </c>
      <c r="N384">
        <f t="shared" si="200"/>
        <v>0.5019904582787639</v>
      </c>
      <c r="O384">
        <f t="shared" si="201"/>
        <v>0.24574667646802162</v>
      </c>
      <c r="P384">
        <f t="shared" si="202"/>
        <v>0.9968454436925883</v>
      </c>
      <c r="Q384">
        <f t="shared" si="203"/>
        <v>0.0032680063705701015</v>
      </c>
      <c r="R384">
        <f t="shared" si="204"/>
        <v>0.0012479911093509907</v>
      </c>
      <c r="S384">
        <f t="shared" si="187"/>
        <v>99.98397246339266</v>
      </c>
      <c r="T384">
        <f t="shared" si="205"/>
        <v>0.003268006370570101</v>
      </c>
      <c r="U384">
        <f t="shared" si="206"/>
        <v>9.294371394442017</v>
      </c>
      <c r="V384">
        <f t="shared" si="207"/>
        <v>0.004056394405896697</v>
      </c>
      <c r="W384">
        <f t="shared" si="208"/>
        <v>0.0003687631278087906</v>
      </c>
      <c r="Y384">
        <f t="shared" si="209"/>
        <v>0.022975349147334068</v>
      </c>
      <c r="Z384">
        <f t="shared" si="210"/>
        <v>75.55496426483376</v>
      </c>
      <c r="AA384">
        <f t="shared" si="211"/>
        <v>1.7359016837989043</v>
      </c>
      <c r="AB384">
        <f t="shared" si="212"/>
        <v>38.64543297431633</v>
      </c>
      <c r="AD384">
        <f t="shared" si="213"/>
        <v>1.8317471614134246</v>
      </c>
      <c r="AE384">
        <f t="shared" si="214"/>
        <v>42.307001052882335</v>
      </c>
      <c r="AF384">
        <f t="shared" si="215"/>
        <v>75.55496426483376</v>
      </c>
      <c r="AG384">
        <f t="shared" si="216"/>
        <v>27.495179028176693</v>
      </c>
      <c r="AH384">
        <f t="shared" si="217"/>
        <v>51.525071646505225</v>
      </c>
      <c r="AJ384">
        <f t="shared" si="218"/>
        <v>1.8317471614134246</v>
      </c>
      <c r="AK384">
        <f t="shared" si="219"/>
        <v>1.5922029284078663</v>
      </c>
      <c r="AL384">
        <f t="shared" si="220"/>
        <v>27.495179028176693</v>
      </c>
      <c r="AM384">
        <f t="shared" si="221"/>
        <v>349</v>
      </c>
      <c r="AN384">
        <f t="shared" si="222"/>
        <v>2.008821968626593</v>
      </c>
      <c r="AO384">
        <f t="shared" si="223"/>
        <v>47.170845644552706</v>
      </c>
      <c r="AP384">
        <f t="shared" si="224"/>
        <v>1.3619242215668954</v>
      </c>
      <c r="AQ384">
        <f t="shared" si="225"/>
        <v>26.258609389583704</v>
      </c>
      <c r="AR384">
        <f t="shared" si="226"/>
        <v>38.80813406263316</v>
      </c>
      <c r="AT384">
        <f t="shared" si="227"/>
        <v>20.149218775547673</v>
      </c>
      <c r="AU384">
        <f t="shared" si="228"/>
        <v>10.30607705598095</v>
      </c>
      <c r="AV384">
        <f t="shared" si="229"/>
        <v>10.99048296848055</v>
      </c>
      <c r="AX384">
        <f t="shared" si="230"/>
        <v>0.4888850628901008</v>
      </c>
      <c r="AY384">
        <f t="shared" si="231"/>
        <v>48.88850628901008</v>
      </c>
    </row>
    <row r="385" spans="1:51" ht="12.75">
      <c r="A385">
        <f t="shared" si="188"/>
        <v>260</v>
      </c>
      <c r="B385">
        <f t="shared" si="186"/>
        <v>0.5064906751360647</v>
      </c>
      <c r="C385">
        <f t="shared" si="189"/>
        <v>0.25207061446406726</v>
      </c>
      <c r="D385">
        <f t="shared" si="190"/>
        <v>0.12378796300593735</v>
      </c>
      <c r="E385">
        <f t="shared" si="191"/>
        <v>0.9970621496023562</v>
      </c>
      <c r="F385">
        <f t="shared" si="192"/>
        <v>0.0029378503976438264</v>
      </c>
      <c r="G385">
        <f t="shared" si="193"/>
        <v>0.04670834934135615</v>
      </c>
      <c r="H385">
        <f t="shared" si="194"/>
        <v>385</v>
      </c>
      <c r="I385">
        <f t="shared" si="195"/>
        <v>21.40944850548567</v>
      </c>
      <c r="J385">
        <f t="shared" si="196"/>
        <v>0.5693884319412408</v>
      </c>
      <c r="K385">
        <f t="shared" si="197"/>
        <v>76.25244217113469</v>
      </c>
      <c r="L385">
        <f t="shared" si="198"/>
        <v>385</v>
      </c>
      <c r="M385">
        <f t="shared" si="199"/>
        <v>0.0020223103550495395</v>
      </c>
      <c r="N385">
        <f t="shared" si="200"/>
        <v>0.5064906751360647</v>
      </c>
      <c r="O385">
        <f t="shared" si="201"/>
        <v>0.25207061446406726</v>
      </c>
      <c r="P385">
        <f t="shared" si="202"/>
        <v>0.9970621496023562</v>
      </c>
      <c r="Q385">
        <f t="shared" si="203"/>
        <v>0.0030018609707578876</v>
      </c>
      <c r="R385">
        <f t="shared" si="204"/>
        <v>0.0011463551101829827</v>
      </c>
      <c r="S385">
        <f t="shared" si="187"/>
        <v>99.98522045450201</v>
      </c>
      <c r="T385">
        <f t="shared" si="205"/>
        <v>0.0030018609707578984</v>
      </c>
      <c r="U385">
        <f t="shared" si="206"/>
        <v>9.063164386463963</v>
      </c>
      <c r="V385">
        <f t="shared" si="207"/>
        <v>0.003955487440383448</v>
      </c>
      <c r="W385">
        <f t="shared" si="208"/>
        <v>0.0003595897673075862</v>
      </c>
      <c r="Y385">
        <f t="shared" si="209"/>
        <v>0.02410201250134865</v>
      </c>
      <c r="Z385">
        <f t="shared" si="210"/>
        <v>76.25244217113469</v>
      </c>
      <c r="AA385">
        <f t="shared" si="211"/>
        <v>1.8378373144670532</v>
      </c>
      <c r="AB385">
        <f t="shared" si="212"/>
        <v>39.04513974280087</v>
      </c>
      <c r="AD385">
        <f t="shared" si="213"/>
        <v>1.9463135004986971</v>
      </c>
      <c r="AE385">
        <f t="shared" si="214"/>
        <v>44.95308580213641</v>
      </c>
      <c r="AF385">
        <f t="shared" si="215"/>
        <v>76.25244217113469</v>
      </c>
      <c r="AG385">
        <f t="shared" si="216"/>
        <v>27.495179028176693</v>
      </c>
      <c r="AH385">
        <f t="shared" si="217"/>
        <v>51.87381059965569</v>
      </c>
      <c r="AJ385">
        <f t="shared" si="218"/>
        <v>1.9463135004986971</v>
      </c>
      <c r="AK385">
        <f t="shared" si="219"/>
        <v>1.5922029284078663</v>
      </c>
      <c r="AL385">
        <f t="shared" si="220"/>
        <v>27.495179028176693</v>
      </c>
      <c r="AM385">
        <f t="shared" si="221"/>
        <v>349</v>
      </c>
      <c r="AN385">
        <f t="shared" si="222"/>
        <v>2.008821968626593</v>
      </c>
      <c r="AO385">
        <f t="shared" si="223"/>
        <v>47.170845644552706</v>
      </c>
      <c r="AP385">
        <f t="shared" si="224"/>
        <v>1.3619242215668954</v>
      </c>
      <c r="AQ385">
        <f t="shared" si="225"/>
        <v>26.258609389583704</v>
      </c>
      <c r="AR385">
        <f t="shared" si="226"/>
        <v>44.21875833971147</v>
      </c>
      <c r="AT385">
        <f t="shared" si="227"/>
        <v>21.40944850548567</v>
      </c>
      <c r="AU385">
        <f t="shared" si="228"/>
        <v>10.962729650505933</v>
      </c>
      <c r="AV385">
        <f t="shared" si="229"/>
        <v>11.677881002992184</v>
      </c>
      <c r="AX385">
        <f t="shared" si="230"/>
        <v>0.49339815522498914</v>
      </c>
      <c r="AY385">
        <f t="shared" si="231"/>
        <v>49.33981552249892</v>
      </c>
    </row>
    <row r="386" spans="1:51" ht="12.75">
      <c r="A386">
        <f t="shared" si="188"/>
        <v>261</v>
      </c>
      <c r="B386">
        <f t="shared" si="186"/>
        <v>0.5109908919933656</v>
      </c>
      <c r="C386">
        <f t="shared" si="189"/>
        <v>0.25847489078115515</v>
      </c>
      <c r="D386">
        <f t="shared" si="190"/>
        <v>0.11809733193211112</v>
      </c>
      <c r="E386">
        <f t="shared" si="191"/>
        <v>0.9972660911649018</v>
      </c>
      <c r="F386">
        <f t="shared" si="192"/>
        <v>0.0027339088350981644</v>
      </c>
      <c r="G386">
        <f t="shared" si="193"/>
        <v>0.043955051078069414</v>
      </c>
      <c r="H386">
        <f t="shared" si="194"/>
        <v>386</v>
      </c>
      <c r="I386">
        <f t="shared" si="195"/>
        <v>22.75051388801439</v>
      </c>
      <c r="J386">
        <f t="shared" si="196"/>
        <v>0.5731887229148316</v>
      </c>
      <c r="K386">
        <f t="shared" si="197"/>
        <v>76.94340416633301</v>
      </c>
      <c r="L386">
        <f t="shared" si="198"/>
        <v>386</v>
      </c>
      <c r="M386">
        <f t="shared" si="199"/>
        <v>0.0019031020407566884</v>
      </c>
      <c r="N386">
        <f t="shared" si="200"/>
        <v>0.5109908919933656</v>
      </c>
      <c r="O386">
        <f t="shared" si="201"/>
        <v>0.25847489078115515</v>
      </c>
      <c r="P386">
        <f t="shared" si="202"/>
        <v>0.9972660911649018</v>
      </c>
      <c r="Q386">
        <f t="shared" si="203"/>
        <v>0.002759627659071389</v>
      </c>
      <c r="R386">
        <f t="shared" si="204"/>
        <v>0.0010538506946176417</v>
      </c>
      <c r="S386">
        <f t="shared" si="187"/>
        <v>99.98636680961219</v>
      </c>
      <c r="T386">
        <f t="shared" si="205"/>
        <v>0.0027596276590713524</v>
      </c>
      <c r="U386">
        <f t="shared" si="206"/>
        <v>8.8404126915906</v>
      </c>
      <c r="V386">
        <f t="shared" si="207"/>
        <v>0.003858270674381538</v>
      </c>
      <c r="W386">
        <f t="shared" si="208"/>
        <v>0.00035075187948923074</v>
      </c>
      <c r="Y386">
        <f t="shared" si="209"/>
        <v>0.025299763235725907</v>
      </c>
      <c r="Z386">
        <f t="shared" si="210"/>
        <v>76.94340416633301</v>
      </c>
      <c r="AA386">
        <f t="shared" si="211"/>
        <v>1.9466499079589914</v>
      </c>
      <c r="AB386">
        <f t="shared" si="212"/>
        <v>39.445027037146</v>
      </c>
      <c r="AD386">
        <f t="shared" si="213"/>
        <v>2.0682285352740353</v>
      </c>
      <c r="AE386">
        <f t="shared" si="214"/>
        <v>47.768899912978256</v>
      </c>
      <c r="AF386">
        <f t="shared" si="215"/>
        <v>76.94340416633301</v>
      </c>
      <c r="AG386">
        <f t="shared" si="216"/>
        <v>47.170845644552706</v>
      </c>
      <c r="AH386">
        <f t="shared" si="217"/>
        <v>62.05712490544286</v>
      </c>
      <c r="AJ386">
        <f t="shared" si="218"/>
        <v>2.0682285352740353</v>
      </c>
      <c r="AK386">
        <f t="shared" si="219"/>
        <v>2.008821968626593</v>
      </c>
      <c r="AL386">
        <f t="shared" si="220"/>
        <v>47.170845644552706</v>
      </c>
      <c r="AM386">
        <f t="shared" si="221"/>
        <v>350</v>
      </c>
      <c r="AN386">
        <f t="shared" si="222"/>
        <v>2.1694278785488326</v>
      </c>
      <c r="AO386">
        <f t="shared" si="223"/>
        <v>48.08287008033383</v>
      </c>
      <c r="AP386">
        <f t="shared" si="224"/>
        <v>1.5922029284078663</v>
      </c>
      <c r="AQ386">
        <f t="shared" si="225"/>
        <v>27.495179028176693</v>
      </c>
      <c r="AR386">
        <f t="shared" si="226"/>
        <v>47.50819462787816</v>
      </c>
      <c r="AT386">
        <f t="shared" si="227"/>
        <v>22.75051388801439</v>
      </c>
      <c r="AU386">
        <f t="shared" si="228"/>
        <v>11.663048251436123</v>
      </c>
      <c r="AV386">
        <f t="shared" si="229"/>
        <v>12.409371211644212</v>
      </c>
      <c r="AX386">
        <f t="shared" si="230"/>
        <v>0.4978690857821548</v>
      </c>
      <c r="AY386">
        <f t="shared" si="231"/>
        <v>49.786908578215474</v>
      </c>
    </row>
    <row r="387" spans="1:51" ht="12.75">
      <c r="A387">
        <f t="shared" si="188"/>
        <v>262</v>
      </c>
      <c r="B387">
        <f t="shared" si="186"/>
        <v>0.5154911088506664</v>
      </c>
      <c r="C387">
        <f t="shared" si="189"/>
        <v>0.26495950541928537</v>
      </c>
      <c r="D387">
        <f t="shared" si="190"/>
        <v>0.11254059806002198</v>
      </c>
      <c r="E387">
        <f t="shared" si="191"/>
        <v>0.9974579997877435</v>
      </c>
      <c r="F387">
        <f t="shared" si="192"/>
        <v>0.002542000212256479</v>
      </c>
      <c r="G387">
        <f t="shared" si="193"/>
        <v>0.041358880049239724</v>
      </c>
      <c r="H387">
        <f t="shared" si="194"/>
        <v>387</v>
      </c>
      <c r="I387">
        <f t="shared" si="195"/>
        <v>24.17860442085115</v>
      </c>
      <c r="J387">
        <f t="shared" si="196"/>
        <v>0.5769531264205354</v>
      </c>
      <c r="K387">
        <f t="shared" si="197"/>
        <v>77.62784116737008</v>
      </c>
      <c r="L387">
        <f t="shared" si="198"/>
        <v>387</v>
      </c>
      <c r="M387">
        <f t="shared" si="199"/>
        <v>0.0017906967935339344</v>
      </c>
      <c r="N387">
        <f t="shared" si="200"/>
        <v>0.5154911088506664</v>
      </c>
      <c r="O387">
        <f t="shared" si="201"/>
        <v>0.26495950541928537</v>
      </c>
      <c r="P387">
        <f t="shared" si="202"/>
        <v>0.9974579997877435</v>
      </c>
      <c r="Q387">
        <f t="shared" si="203"/>
        <v>0.002538942987903714</v>
      </c>
      <c r="R387">
        <f t="shared" si="204"/>
        <v>0.0009695753057850124</v>
      </c>
      <c r="S387">
        <f t="shared" si="187"/>
        <v>99.98742066030681</v>
      </c>
      <c r="T387">
        <f t="shared" si="205"/>
        <v>0.002538942987903712</v>
      </c>
      <c r="U387">
        <f t="shared" si="206"/>
        <v>8.625712141921628</v>
      </c>
      <c r="V387">
        <f t="shared" si="207"/>
        <v>0.0037645677146374325</v>
      </c>
      <c r="W387">
        <f t="shared" si="208"/>
        <v>0.00034223342860340293</v>
      </c>
      <c r="Y387">
        <f t="shared" si="209"/>
        <v>0.026574082152444424</v>
      </c>
      <c r="Z387">
        <f t="shared" si="210"/>
        <v>77.62784116737008</v>
      </c>
      <c r="AA387">
        <f t="shared" si="211"/>
        <v>2.0628886284986</v>
      </c>
      <c r="AB387">
        <f t="shared" si="212"/>
        <v>39.84536489793434</v>
      </c>
      <c r="AD387">
        <f t="shared" si="213"/>
        <v>2.1980549473501045</v>
      </c>
      <c r="AE387">
        <f t="shared" si="214"/>
        <v>50.76743937742923</v>
      </c>
      <c r="AF387">
        <f t="shared" si="215"/>
        <v>77.62784116737008</v>
      </c>
      <c r="AG387">
        <f t="shared" si="216"/>
        <v>48.08287008033383</v>
      </c>
      <c r="AH387">
        <f t="shared" si="217"/>
        <v>62.85535562385195</v>
      </c>
      <c r="AJ387">
        <f t="shared" si="218"/>
        <v>2.1980549473501045</v>
      </c>
      <c r="AK387">
        <f t="shared" si="219"/>
        <v>2.1694278785488326</v>
      </c>
      <c r="AL387">
        <f t="shared" si="220"/>
        <v>48.08287008033383</v>
      </c>
      <c r="AM387">
        <f t="shared" si="221"/>
        <v>351</v>
      </c>
      <c r="AN387">
        <f t="shared" si="222"/>
        <v>2.3404524364702306</v>
      </c>
      <c r="AO387">
        <f t="shared" si="223"/>
        <v>48.989547208516676</v>
      </c>
      <c r="AP387">
        <f t="shared" si="224"/>
        <v>2.008821968626593</v>
      </c>
      <c r="AQ387">
        <f t="shared" si="225"/>
        <v>47.170845644552706</v>
      </c>
      <c r="AR387">
        <f t="shared" si="226"/>
        <v>48.23463488443266</v>
      </c>
      <c r="AT387">
        <f t="shared" si="227"/>
        <v>24.17860442085115</v>
      </c>
      <c r="AU387">
        <f t="shared" si="228"/>
        <v>12.410564320531153</v>
      </c>
      <c r="AV387">
        <f t="shared" si="229"/>
        <v>13.188329684100628</v>
      </c>
      <c r="AX387">
        <f t="shared" si="230"/>
        <v>0.5022977957888652</v>
      </c>
      <c r="AY387">
        <f t="shared" si="231"/>
        <v>50.22977957888652</v>
      </c>
    </row>
    <row r="388" spans="1:51" ht="12.75">
      <c r="A388">
        <f t="shared" si="188"/>
        <v>263</v>
      </c>
      <c r="B388">
        <f t="shared" si="186"/>
        <v>0.5199913257079672</v>
      </c>
      <c r="C388">
        <f t="shared" si="189"/>
        <v>0.2715244583784578</v>
      </c>
      <c r="D388">
        <f t="shared" si="190"/>
        <v>0.10711776138966989</v>
      </c>
      <c r="E388">
        <f t="shared" si="191"/>
        <v>0.9976385594916872</v>
      </c>
      <c r="F388">
        <f t="shared" si="192"/>
        <v>0.002361440508312773</v>
      </c>
      <c r="G388">
        <f t="shared" si="193"/>
        <v>0.0389097056003258</v>
      </c>
      <c r="H388">
        <f t="shared" si="194"/>
        <v>388</v>
      </c>
      <c r="I388">
        <f t="shared" si="195"/>
        <v>25.700528558911195</v>
      </c>
      <c r="J388">
        <f t="shared" si="196"/>
        <v>0.5806815949320294</v>
      </c>
      <c r="K388">
        <f t="shared" si="197"/>
        <v>78.30574453309626</v>
      </c>
      <c r="L388">
        <f t="shared" si="198"/>
        <v>388</v>
      </c>
      <c r="M388">
        <f t="shared" si="199"/>
        <v>0.0016846559909963902</v>
      </c>
      <c r="N388">
        <f t="shared" si="200"/>
        <v>0.5199913257079672</v>
      </c>
      <c r="O388">
        <f t="shared" si="201"/>
        <v>0.2715244583784578</v>
      </c>
      <c r="P388">
        <f t="shared" si="202"/>
        <v>0.9976385594916872</v>
      </c>
      <c r="Q388">
        <f t="shared" si="203"/>
        <v>0.002337698654243029</v>
      </c>
      <c r="R388">
        <f t="shared" si="204"/>
        <v>0.0008927238218107062</v>
      </c>
      <c r="S388">
        <f t="shared" si="187"/>
        <v>99.9883902356126</v>
      </c>
      <c r="T388">
        <f t="shared" si="205"/>
        <v>0.0023376986542429875</v>
      </c>
      <c r="U388">
        <f t="shared" si="206"/>
        <v>8.418682247285272</v>
      </c>
      <c r="V388">
        <f t="shared" si="207"/>
        <v>0.0036742125017008706</v>
      </c>
      <c r="W388">
        <f t="shared" si="208"/>
        <v>0.0003340193183364427</v>
      </c>
      <c r="Y388">
        <f t="shared" si="209"/>
        <v>0.027930995806422318</v>
      </c>
      <c r="Z388">
        <f t="shared" si="210"/>
        <v>78.30574453309626</v>
      </c>
      <c r="AA388">
        <f t="shared" si="211"/>
        <v>2.187157422172689</v>
      </c>
      <c r="AB388">
        <f t="shared" si="212"/>
        <v>40.246450977634474</v>
      </c>
      <c r="AD388">
        <f t="shared" si="213"/>
        <v>2.3364116871737446</v>
      </c>
      <c r="AE388">
        <f t="shared" si="214"/>
        <v>53.962999802305454</v>
      </c>
      <c r="AF388">
        <f t="shared" si="215"/>
        <v>78.30574453309626</v>
      </c>
      <c r="AG388">
        <f t="shared" si="216"/>
        <v>48.08287008033383</v>
      </c>
      <c r="AH388">
        <f t="shared" si="217"/>
        <v>63.19430730671505</v>
      </c>
      <c r="AJ388">
        <f t="shared" si="218"/>
        <v>2.3364116871737446</v>
      </c>
      <c r="AK388">
        <f t="shared" si="219"/>
        <v>2.1694278785488326</v>
      </c>
      <c r="AL388">
        <f t="shared" si="220"/>
        <v>48.08287008033383</v>
      </c>
      <c r="AM388">
        <f t="shared" si="221"/>
        <v>351</v>
      </c>
      <c r="AN388">
        <f t="shared" si="222"/>
        <v>2.3404524364702306</v>
      </c>
      <c r="AO388">
        <f t="shared" si="223"/>
        <v>48.989547208516676</v>
      </c>
      <c r="AP388">
        <f t="shared" si="224"/>
        <v>2.008821968626593</v>
      </c>
      <c r="AQ388">
        <f t="shared" si="225"/>
        <v>47.170845644552706</v>
      </c>
      <c r="AR388">
        <f t="shared" si="226"/>
        <v>48.96812540212599</v>
      </c>
      <c r="AT388">
        <f t="shared" si="227"/>
        <v>25.700528558911195</v>
      </c>
      <c r="AU388">
        <f t="shared" si="228"/>
        <v>13.20918495715649</v>
      </c>
      <c r="AV388">
        <f t="shared" si="229"/>
        <v>14.01847012304247</v>
      </c>
      <c r="AX388">
        <f t="shared" si="230"/>
        <v>0.5066842293317994</v>
      </c>
      <c r="AY388">
        <f t="shared" si="231"/>
        <v>50.66842293317993</v>
      </c>
    </row>
    <row r="389" spans="1:51" ht="12.75">
      <c r="A389">
        <f t="shared" si="188"/>
        <v>264</v>
      </c>
      <c r="B389">
        <f t="shared" si="186"/>
        <v>0.5244915425652681</v>
      </c>
      <c r="C389">
        <f t="shared" si="189"/>
        <v>0.2781697496586724</v>
      </c>
      <c r="D389">
        <f t="shared" si="190"/>
        <v>0.10182882192105493</v>
      </c>
      <c r="E389">
        <f t="shared" si="191"/>
        <v>0.997808410402808</v>
      </c>
      <c r="F389">
        <f t="shared" si="192"/>
        <v>0.002191589597192012</v>
      </c>
      <c r="G389">
        <f t="shared" si="193"/>
        <v>0.03659813985326238</v>
      </c>
      <c r="H389">
        <f t="shared" si="194"/>
        <v>389</v>
      </c>
      <c r="I389">
        <f t="shared" si="195"/>
        <v>27.323793067336986</v>
      </c>
      <c r="J389">
        <f t="shared" si="196"/>
        <v>0.5843740832074711</v>
      </c>
      <c r="K389">
        <f t="shared" si="197"/>
        <v>78.97710603772201</v>
      </c>
      <c r="L389">
        <f t="shared" si="198"/>
        <v>389</v>
      </c>
      <c r="M389">
        <f t="shared" si="199"/>
        <v>0.0015845731704175617</v>
      </c>
      <c r="N389">
        <f t="shared" si="200"/>
        <v>0.5244915425652681</v>
      </c>
      <c r="O389">
        <f t="shared" si="201"/>
        <v>0.2781697496586724</v>
      </c>
      <c r="P389">
        <f t="shared" si="202"/>
        <v>0.997808410402808</v>
      </c>
      <c r="Q389">
        <f t="shared" si="203"/>
        <v>0.0021540116471958763</v>
      </c>
      <c r="R389">
        <f t="shared" si="204"/>
        <v>0.0008225771557079259</v>
      </c>
      <c r="S389">
        <f t="shared" si="187"/>
        <v>99.9892829594344</v>
      </c>
      <c r="T389">
        <f t="shared" si="205"/>
        <v>0.0021540116471959543</v>
      </c>
      <c r="U389">
        <f t="shared" si="206"/>
        <v>8.218964563054433</v>
      </c>
      <c r="V389">
        <f t="shared" si="207"/>
        <v>0.0035870485975817525</v>
      </c>
      <c r="W389">
        <f t="shared" si="208"/>
        <v>0.0003260953270528866</v>
      </c>
      <c r="Y389">
        <f t="shared" si="209"/>
        <v>0.029377146621126667</v>
      </c>
      <c r="Z389">
        <f t="shared" si="210"/>
        <v>78.97710603772201</v>
      </c>
      <c r="AA389">
        <f t="shared" si="211"/>
        <v>2.3201220237824276</v>
      </c>
      <c r="AB389">
        <f t="shared" si="212"/>
        <v>40.64861403075222</v>
      </c>
      <c r="AD389">
        <f t="shared" si="213"/>
        <v>2.4839811879397256</v>
      </c>
      <c r="AE389">
        <f t="shared" si="214"/>
        <v>57.37134302553842</v>
      </c>
      <c r="AF389">
        <f t="shared" si="215"/>
        <v>78.97710603772201</v>
      </c>
      <c r="AG389">
        <f t="shared" si="216"/>
        <v>48.989547208516676</v>
      </c>
      <c r="AH389">
        <f t="shared" si="217"/>
        <v>63.98332662311934</v>
      </c>
      <c r="AJ389">
        <f t="shared" si="218"/>
        <v>2.4839811879397256</v>
      </c>
      <c r="AK389">
        <f t="shared" si="219"/>
        <v>2.3404524364702306</v>
      </c>
      <c r="AL389">
        <f t="shared" si="220"/>
        <v>48.989547208516676</v>
      </c>
      <c r="AM389">
        <f t="shared" si="221"/>
        <v>352</v>
      </c>
      <c r="AN389">
        <f t="shared" si="222"/>
        <v>2.522454363165453</v>
      </c>
      <c r="AO389">
        <f t="shared" si="223"/>
        <v>49.89078521084058</v>
      </c>
      <c r="AP389">
        <f t="shared" si="224"/>
        <v>2.1694278785488326</v>
      </c>
      <c r="AQ389">
        <f t="shared" si="225"/>
        <v>48.08287008033383</v>
      </c>
      <c r="AR389">
        <f t="shared" si="226"/>
        <v>49.700273559601</v>
      </c>
      <c r="AT389">
        <f t="shared" si="227"/>
        <v>27.323793067336986</v>
      </c>
      <c r="AU389">
        <f t="shared" si="228"/>
        <v>14.063244071260735</v>
      </c>
      <c r="AV389">
        <f t="shared" si="229"/>
        <v>14.903887127638356</v>
      </c>
      <c r="AX389">
        <f t="shared" si="230"/>
        <v>0.5110283331852601</v>
      </c>
      <c r="AY389">
        <f t="shared" si="231"/>
        <v>51.10283331852601</v>
      </c>
    </row>
    <row r="390" spans="1:51" ht="12.75">
      <c r="A390">
        <f t="shared" si="188"/>
        <v>265</v>
      </c>
      <c r="B390">
        <f t="shared" si="186"/>
        <v>0.5289917594225689</v>
      </c>
      <c r="C390">
        <f t="shared" si="189"/>
        <v>0.28489537925992936</v>
      </c>
      <c r="D390">
        <f t="shared" si="190"/>
        <v>0.09667377965417705</v>
      </c>
      <c r="E390">
        <f t="shared" si="191"/>
        <v>0.9979681519551222</v>
      </c>
      <c r="F390">
        <f t="shared" si="192"/>
        <v>0.002031848044877771</v>
      </c>
      <c r="G390">
        <f t="shared" si="193"/>
        <v>0.03441547647811801</v>
      </c>
      <c r="H390">
        <f t="shared" si="194"/>
        <v>390</v>
      </c>
      <c r="I390">
        <f t="shared" si="195"/>
        <v>29.056694903986532</v>
      </c>
      <c r="J390">
        <f t="shared" si="196"/>
        <v>0.5880305481538438</v>
      </c>
      <c r="K390">
        <f t="shared" si="197"/>
        <v>79.64191784615342</v>
      </c>
      <c r="L390">
        <f t="shared" si="198"/>
        <v>390</v>
      </c>
      <c r="M390">
        <f t="shared" si="199"/>
        <v>0.0014900713777534053</v>
      </c>
      <c r="N390">
        <f t="shared" si="200"/>
        <v>0.5289917594225689</v>
      </c>
      <c r="O390">
        <f t="shared" si="201"/>
        <v>0.28489537925992936</v>
      </c>
      <c r="P390">
        <f t="shared" si="202"/>
        <v>0.9979681519551222</v>
      </c>
      <c r="Q390">
        <f t="shared" si="203"/>
        <v>0.0019861981537183677</v>
      </c>
      <c r="R390">
        <f t="shared" si="204"/>
        <v>0.000758492290459476</v>
      </c>
      <c r="S390">
        <f t="shared" si="187"/>
        <v>99.99010553659011</v>
      </c>
      <c r="T390">
        <f t="shared" si="205"/>
        <v>0.0019861981537184496</v>
      </c>
      <c r="U390">
        <f t="shared" si="206"/>
        <v>8.026221186671357</v>
      </c>
      <c r="V390">
        <f t="shared" si="207"/>
        <v>0.003502928529580005</v>
      </c>
      <c r="W390">
        <f t="shared" si="208"/>
        <v>0.00031844804814363685</v>
      </c>
      <c r="Y390">
        <f t="shared" si="209"/>
        <v>0.029390301576241118</v>
      </c>
      <c r="Z390">
        <f t="shared" si="210"/>
        <v>79.64191784615342</v>
      </c>
      <c r="AA390">
        <f t="shared" si="211"/>
        <v>2.3406999836086686</v>
      </c>
      <c r="AB390">
        <f t="shared" si="212"/>
        <v>40.991308914881046</v>
      </c>
      <c r="AD390">
        <f t="shared" si="213"/>
        <v>2.64151771854423</v>
      </c>
      <c r="AE390">
        <f t="shared" si="214"/>
        <v>61.00989004040557</v>
      </c>
      <c r="AF390">
        <f t="shared" si="215"/>
        <v>79.64191784615342</v>
      </c>
      <c r="AG390">
        <f t="shared" si="216"/>
        <v>49.89078521084058</v>
      </c>
      <c r="AH390">
        <f t="shared" si="217"/>
        <v>64.766351528497</v>
      </c>
      <c r="AJ390">
        <f t="shared" si="218"/>
        <v>2.64151771854423</v>
      </c>
      <c r="AK390">
        <f t="shared" si="219"/>
        <v>2.522454363165453</v>
      </c>
      <c r="AL390">
        <f t="shared" si="220"/>
        <v>49.89078521084058</v>
      </c>
      <c r="AM390">
        <f t="shared" si="221"/>
        <v>353</v>
      </c>
      <c r="AN390">
        <f t="shared" si="222"/>
        <v>2.7160222475656837</v>
      </c>
      <c r="AO390">
        <f t="shared" si="223"/>
        <v>50.78650004756195</v>
      </c>
      <c r="AP390">
        <f t="shared" si="224"/>
        <v>2.3404524364702306</v>
      </c>
      <c r="AQ390">
        <f t="shared" si="225"/>
        <v>48.989547208516676</v>
      </c>
      <c r="AR390">
        <f t="shared" si="226"/>
        <v>50.44173824859808</v>
      </c>
      <c r="AT390">
        <f t="shared" si="227"/>
        <v>29.056694903986532</v>
      </c>
      <c r="AU390">
        <f t="shared" si="228"/>
        <v>14.955339965011762</v>
      </c>
      <c r="AV390">
        <f t="shared" si="229"/>
        <v>15.84910631126538</v>
      </c>
      <c r="AX390">
        <f t="shared" si="230"/>
        <v>0.5153300566515809</v>
      </c>
      <c r="AY390">
        <f t="shared" si="231"/>
        <v>51.53300566515809</v>
      </c>
    </row>
    <row r="391" spans="1:51" ht="12.75">
      <c r="A391">
        <f t="shared" si="188"/>
        <v>266</v>
      </c>
      <c r="B391">
        <f t="shared" si="186"/>
        <v>0.5334919762798698</v>
      </c>
      <c r="C391">
        <f t="shared" si="189"/>
        <v>0.2917013471822285</v>
      </c>
      <c r="D391">
        <f t="shared" si="190"/>
        <v>0.09165263458903623</v>
      </c>
      <c r="E391">
        <f t="shared" si="191"/>
        <v>0.9981183458305414</v>
      </c>
      <c r="F391">
        <f t="shared" si="192"/>
        <v>0.0018816541694586242</v>
      </c>
      <c r="G391">
        <f t="shared" si="193"/>
        <v>0.03235363506488364</v>
      </c>
      <c r="H391">
        <f t="shared" si="194"/>
        <v>391</v>
      </c>
      <c r="I391">
        <f t="shared" si="195"/>
        <v>30.90842800181645</v>
      </c>
      <c r="J391">
        <f t="shared" si="196"/>
        <v>0.5916509487008994</v>
      </c>
      <c r="K391">
        <f t="shared" si="197"/>
        <v>80.30017249107263</v>
      </c>
      <c r="L391">
        <f t="shared" si="198"/>
        <v>391</v>
      </c>
      <c r="M391">
        <f t="shared" si="199"/>
        <v>0.001400800759132722</v>
      </c>
      <c r="N391">
        <f t="shared" si="200"/>
        <v>0.5334919762798698</v>
      </c>
      <c r="O391">
        <f t="shared" si="201"/>
        <v>0.2917013471822285</v>
      </c>
      <c r="P391">
        <f t="shared" si="202"/>
        <v>0.9981183458305414</v>
      </c>
      <c r="Q391">
        <f t="shared" si="203"/>
        <v>0.0018327507167791518</v>
      </c>
      <c r="R391">
        <f t="shared" si="204"/>
        <v>0.0006998935561432295</v>
      </c>
      <c r="S391">
        <f t="shared" si="187"/>
        <v>99.99086402888057</v>
      </c>
      <c r="T391">
        <f t="shared" si="205"/>
        <v>0.0018327507167792139</v>
      </c>
      <c r="U391">
        <f t="shared" si="206"/>
        <v>7.8401333715085215</v>
      </c>
      <c r="V391">
        <f t="shared" si="207"/>
        <v>0.0034217131853251526</v>
      </c>
      <c r="W391">
        <f t="shared" si="208"/>
        <v>0.00031106483502955934</v>
      </c>
      <c r="Y391">
        <f t="shared" si="209"/>
        <v>0.02940327574777273</v>
      </c>
      <c r="Z391">
        <f t="shared" si="210"/>
        <v>80.30017249107263</v>
      </c>
      <c r="AA391">
        <f t="shared" si="211"/>
        <v>2.3610881143487226</v>
      </c>
      <c r="AB391">
        <f t="shared" si="212"/>
        <v>41.330630302710674</v>
      </c>
      <c r="AD391">
        <f t="shared" si="213"/>
        <v>2.8098570910742224</v>
      </c>
      <c r="AE391">
        <f t="shared" si="214"/>
        <v>64.89794520483802</v>
      </c>
      <c r="AF391">
        <f t="shared" si="215"/>
        <v>80.30017249107263</v>
      </c>
      <c r="AG391">
        <f t="shared" si="216"/>
        <v>50.78650004756195</v>
      </c>
      <c r="AH391">
        <f t="shared" si="217"/>
        <v>65.5433362693173</v>
      </c>
      <c r="AJ391">
        <f t="shared" si="218"/>
        <v>2.8098570910742224</v>
      </c>
      <c r="AK391">
        <f t="shared" si="219"/>
        <v>2.7160222475656837</v>
      </c>
      <c r="AL391">
        <f t="shared" si="220"/>
        <v>50.78650004756195</v>
      </c>
      <c r="AM391">
        <f t="shared" si="221"/>
        <v>354</v>
      </c>
      <c r="AN391">
        <f t="shared" si="222"/>
        <v>2.921776557550188</v>
      </c>
      <c r="AO391">
        <f t="shared" si="223"/>
        <v>51.676614650827105</v>
      </c>
      <c r="AP391">
        <f t="shared" si="224"/>
        <v>2.522454363165453</v>
      </c>
      <c r="AQ391">
        <f t="shared" si="225"/>
        <v>49.89078521084058</v>
      </c>
      <c r="AR391">
        <f t="shared" si="226"/>
        <v>51.1924393666865</v>
      </c>
      <c r="AT391">
        <f t="shared" si="227"/>
        <v>30.90842800181645</v>
      </c>
      <c r="AU391">
        <f t="shared" si="228"/>
        <v>15.908618516642019</v>
      </c>
      <c r="AV391">
        <f t="shared" si="229"/>
        <v>16.859142546445337</v>
      </c>
      <c r="AX391">
        <f t="shared" si="230"/>
        <v>0.5195893514128228</v>
      </c>
      <c r="AY391">
        <f t="shared" si="231"/>
        <v>51.95893514128228</v>
      </c>
    </row>
    <row r="392" spans="1:51" ht="12.75">
      <c r="A392">
        <f t="shared" si="188"/>
        <v>267</v>
      </c>
      <c r="B392">
        <f t="shared" si="186"/>
        <v>0.5379921931371706</v>
      </c>
      <c r="C392">
        <f t="shared" si="189"/>
        <v>0.2985876534255699</v>
      </c>
      <c r="D392">
        <f t="shared" si="190"/>
        <v>0.08676538672563253</v>
      </c>
      <c r="E392">
        <f t="shared" si="191"/>
        <v>0.9982595186600238</v>
      </c>
      <c r="F392">
        <f t="shared" si="192"/>
        <v>0.0017404813399761743</v>
      </c>
      <c r="G392">
        <f t="shared" si="193"/>
        <v>0.030405110533846813</v>
      </c>
      <c r="H392">
        <f t="shared" si="194"/>
        <v>392</v>
      </c>
      <c r="I392">
        <f t="shared" si="195"/>
        <v>32.889207848358424</v>
      </c>
      <c r="J392">
        <f t="shared" si="196"/>
        <v>0.5952352456838363</v>
      </c>
      <c r="K392">
        <f t="shared" si="197"/>
        <v>80.95186285160662</v>
      </c>
      <c r="L392">
        <f t="shared" si="198"/>
        <v>392</v>
      </c>
      <c r="M392">
        <f t="shared" si="199"/>
        <v>0.0013164363705009269</v>
      </c>
      <c r="N392">
        <f t="shared" si="200"/>
        <v>0.5379921931371706</v>
      </c>
      <c r="O392">
        <f t="shared" si="201"/>
        <v>0.2985876534255699</v>
      </c>
      <c r="P392">
        <f t="shared" si="202"/>
        <v>0.9982595186600238</v>
      </c>
      <c r="Q392">
        <f t="shared" si="203"/>
        <v>0.001692318212520121</v>
      </c>
      <c r="R392">
        <f t="shared" si="204"/>
        <v>0.0006462649835806271</v>
      </c>
      <c r="S392">
        <f t="shared" si="187"/>
        <v>99.99156392243671</v>
      </c>
      <c r="T392">
        <f t="shared" si="205"/>
        <v>0.0016923182125200983</v>
      </c>
      <c r="U392">
        <f t="shared" si="206"/>
        <v>7.660400247801521</v>
      </c>
      <c r="V392">
        <f t="shared" si="207"/>
        <v>0.0033432712545459074</v>
      </c>
      <c r="W392">
        <f t="shared" si="208"/>
        <v>0.0003039337504132643</v>
      </c>
      <c r="Y392">
        <f t="shared" si="209"/>
        <v>0.029416084510996407</v>
      </c>
      <c r="Z392">
        <f t="shared" si="210"/>
        <v>80.95186285160662</v>
      </c>
      <c r="AA392">
        <f t="shared" si="211"/>
        <v>2.381286838965451</v>
      </c>
      <c r="AB392">
        <f t="shared" si="212"/>
        <v>41.666574845286036</v>
      </c>
      <c r="AD392">
        <f t="shared" si="213"/>
        <v>2.989927986214402</v>
      </c>
      <c r="AE392">
        <f t="shared" si="214"/>
        <v>69.0569578190083</v>
      </c>
      <c r="AF392">
        <f t="shared" si="215"/>
        <v>80.95186285160662</v>
      </c>
      <c r="AG392">
        <f t="shared" si="216"/>
        <v>51.676614650827105</v>
      </c>
      <c r="AH392">
        <f t="shared" si="217"/>
        <v>66.31423875121686</v>
      </c>
      <c r="AJ392">
        <f t="shared" si="218"/>
        <v>2.989927986214402</v>
      </c>
      <c r="AK392">
        <f t="shared" si="219"/>
        <v>2.921776557550188</v>
      </c>
      <c r="AL392">
        <f t="shared" si="220"/>
        <v>51.676614650827105</v>
      </c>
      <c r="AM392">
        <f t="shared" si="221"/>
        <v>355</v>
      </c>
      <c r="AN392">
        <f t="shared" si="222"/>
        <v>3.140371816913923</v>
      </c>
      <c r="AO392">
        <f t="shared" si="223"/>
        <v>52.56105821638257</v>
      </c>
      <c r="AP392">
        <f t="shared" si="224"/>
        <v>2.7160222475656837</v>
      </c>
      <c r="AQ392">
        <f t="shared" si="225"/>
        <v>50.78650004756195</v>
      </c>
      <c r="AR392">
        <f t="shared" si="226"/>
        <v>51.95235755916337</v>
      </c>
      <c r="AT392">
        <f t="shared" si="227"/>
        <v>32.889207848358424</v>
      </c>
      <c r="AU392">
        <f t="shared" si="228"/>
        <v>16.92833978296273</v>
      </c>
      <c r="AV392">
        <f t="shared" si="229"/>
        <v>17.939567917286414</v>
      </c>
      <c r="AX392">
        <f t="shared" si="230"/>
        <v>0.5238061713927487</v>
      </c>
      <c r="AY392">
        <f t="shared" si="231"/>
        <v>52.38061713927487</v>
      </c>
    </row>
    <row r="393" spans="1:51" ht="12.75">
      <c r="A393">
        <f t="shared" si="188"/>
        <v>268</v>
      </c>
      <c r="B393">
        <f t="shared" si="186"/>
        <v>0.5424924099944715</v>
      </c>
      <c r="C393">
        <f t="shared" si="189"/>
        <v>0.30555429798995365</v>
      </c>
      <c r="D393">
        <f t="shared" si="190"/>
        <v>0.08201203606396588</v>
      </c>
      <c r="E393">
        <f t="shared" si="191"/>
        <v>0.9983921645074502</v>
      </c>
      <c r="F393">
        <f t="shared" si="192"/>
        <v>0.0016078354925498362</v>
      </c>
      <c r="G393">
        <f t="shared" si="193"/>
        <v>0.028562927084097602</v>
      </c>
      <c r="H393">
        <f t="shared" si="194"/>
        <v>393</v>
      </c>
      <c r="I393">
        <f t="shared" si="195"/>
        <v>35.01041742170569</v>
      </c>
      <c r="J393">
        <f t="shared" si="196"/>
        <v>0.598783401734075</v>
      </c>
      <c r="K393">
        <f t="shared" si="197"/>
        <v>81.59698213346819</v>
      </c>
      <c r="L393">
        <f t="shared" si="198"/>
        <v>393</v>
      </c>
      <c r="M393">
        <f t="shared" si="199"/>
        <v>0.001236676183749259</v>
      </c>
      <c r="N393">
        <f t="shared" si="200"/>
        <v>0.5424924099944715</v>
      </c>
      <c r="O393">
        <f t="shared" si="201"/>
        <v>0.30555429798995365</v>
      </c>
      <c r="P393">
        <f t="shared" si="202"/>
        <v>0.9983921645074502</v>
      </c>
      <c r="Q393">
        <f t="shared" si="203"/>
        <v>0.0015636882743858705</v>
      </c>
      <c r="R393">
        <f t="shared" si="204"/>
        <v>0.0005971435924372223</v>
      </c>
      <c r="S393">
        <f t="shared" si="187"/>
        <v>99.9922101874203</v>
      </c>
      <c r="T393">
        <f t="shared" si="205"/>
        <v>0.0015636882743858729</v>
      </c>
      <c r="U393">
        <f t="shared" si="206"/>
        <v>7.486737641380153</v>
      </c>
      <c r="V393">
        <f t="shared" si="207"/>
        <v>0.0032674787135223886</v>
      </c>
      <c r="W393">
        <f t="shared" si="208"/>
        <v>0.0002970435194111263</v>
      </c>
      <c r="Y393">
        <f t="shared" si="209"/>
        <v>0.029428743023224853</v>
      </c>
      <c r="Z393">
        <f t="shared" si="210"/>
        <v>81.59698213346819</v>
      </c>
      <c r="AA393">
        <f t="shared" si="211"/>
        <v>2.401296618676505</v>
      </c>
      <c r="AB393">
        <f t="shared" si="212"/>
        <v>41.99913937607235</v>
      </c>
      <c r="AD393">
        <f t="shared" si="213"/>
        <v>3.1827652201550625</v>
      </c>
      <c r="AE393">
        <f t="shared" si="214"/>
        <v>73.51082854484977</v>
      </c>
      <c r="AF393">
        <f t="shared" si="215"/>
        <v>81.59698213346819</v>
      </c>
      <c r="AG393">
        <f t="shared" si="216"/>
        <v>52.56105821638257</v>
      </c>
      <c r="AH393">
        <f t="shared" si="217"/>
        <v>67.07902017492538</v>
      </c>
      <c r="AJ393">
        <f t="shared" si="218"/>
        <v>3.1827652201550625</v>
      </c>
      <c r="AK393">
        <f t="shared" si="219"/>
        <v>3.140371816913923</v>
      </c>
      <c r="AL393">
        <f t="shared" si="220"/>
        <v>52.56105821638257</v>
      </c>
      <c r="AM393">
        <f t="shared" si="221"/>
        <v>356</v>
      </c>
      <c r="AN393">
        <f t="shared" si="222"/>
        <v>3.372498964539189</v>
      </c>
      <c r="AO393">
        <f t="shared" si="223"/>
        <v>53.439765579912724</v>
      </c>
      <c r="AP393">
        <f t="shared" si="224"/>
        <v>2.921776557550188</v>
      </c>
      <c r="AQ393">
        <f t="shared" si="225"/>
        <v>51.676614650827105</v>
      </c>
      <c r="AR393">
        <f t="shared" si="226"/>
        <v>52.721536626487485</v>
      </c>
      <c r="AT393">
        <f t="shared" si="227"/>
        <v>35.01041742170569</v>
      </c>
      <c r="AU393">
        <f t="shared" si="228"/>
        <v>18.02036499957245</v>
      </c>
      <c r="AV393">
        <f t="shared" si="229"/>
        <v>19.096591320930376</v>
      </c>
      <c r="AX393">
        <f t="shared" si="230"/>
        <v>0.5279804726283235</v>
      </c>
      <c r="AY393">
        <f t="shared" si="231"/>
        <v>52.79804726283235</v>
      </c>
    </row>
    <row r="394" spans="1:51" ht="12.75">
      <c r="A394">
        <f t="shared" si="188"/>
        <v>269</v>
      </c>
      <c r="B394">
        <f t="shared" si="186"/>
        <v>0.5469926268517723</v>
      </c>
      <c r="C394">
        <f t="shared" si="189"/>
        <v>0.3126012808753796</v>
      </c>
      <c r="D394">
        <f t="shared" si="190"/>
        <v>0.07739258260403636</v>
      </c>
      <c r="E394">
        <f t="shared" si="191"/>
        <v>0.9985167471556222</v>
      </c>
      <c r="F394">
        <f t="shared" si="192"/>
        <v>0.0014832528443777804</v>
      </c>
      <c r="G394">
        <f t="shared" si="193"/>
        <v>0.02682059623365883</v>
      </c>
      <c r="H394">
        <f t="shared" si="194"/>
        <v>394</v>
      </c>
      <c r="I394">
        <f t="shared" si="195"/>
        <v>37.28477887993549</v>
      </c>
      <c r="J394">
        <f t="shared" si="196"/>
        <v>0.6022953811774332</v>
      </c>
      <c r="K394">
        <f t="shared" si="197"/>
        <v>82.2355238504424</v>
      </c>
      <c r="L394">
        <f t="shared" si="198"/>
        <v>394</v>
      </c>
      <c r="M394">
        <f t="shared" si="199"/>
        <v>0.001161239269997207</v>
      </c>
      <c r="N394">
        <f t="shared" si="200"/>
        <v>0.5469926268517723</v>
      </c>
      <c r="O394">
        <f t="shared" si="201"/>
        <v>0.3126012808753796</v>
      </c>
      <c r="P394">
        <f t="shared" si="202"/>
        <v>0.9985167471556222</v>
      </c>
      <c r="Q394">
        <f t="shared" si="203"/>
        <v>0.0014457718443934395</v>
      </c>
      <c r="R394">
        <f t="shared" si="204"/>
        <v>0.0005521134916387069</v>
      </c>
      <c r="S394">
        <f t="shared" si="187"/>
        <v>99.99280733101274</v>
      </c>
      <c r="T394">
        <f t="shared" si="205"/>
        <v>0.0014457718443934805</v>
      </c>
      <c r="U394">
        <f t="shared" si="206"/>
        <v>7.3188769818103605</v>
      </c>
      <c r="V394">
        <f t="shared" si="207"/>
        <v>0.0031942183485604045</v>
      </c>
      <c r="W394">
        <f t="shared" si="208"/>
        <v>0.0002903834862327641</v>
      </c>
      <c r="Y394">
        <f t="shared" si="209"/>
        <v>0.029441266298287416</v>
      </c>
      <c r="Z394">
        <f t="shared" si="210"/>
        <v>82.2355238504424</v>
      </c>
      <c r="AA394">
        <f t="shared" si="211"/>
        <v>2.421117956860041</v>
      </c>
      <c r="AB394">
        <f t="shared" si="212"/>
        <v>42.328320903651225</v>
      </c>
      <c r="AD394">
        <f t="shared" si="213"/>
        <v>3.3895253527214075</v>
      </c>
      <c r="AE394">
        <f t="shared" si="214"/>
        <v>78.28626989966466</v>
      </c>
      <c r="AF394">
        <f t="shared" si="215"/>
        <v>82.2355238504424</v>
      </c>
      <c r="AG394">
        <f t="shared" si="216"/>
        <v>53.439765579912724</v>
      </c>
      <c r="AH394">
        <f t="shared" si="217"/>
        <v>67.83764471517756</v>
      </c>
      <c r="AJ394">
        <f t="shared" si="218"/>
        <v>3.3895253527214075</v>
      </c>
      <c r="AK394">
        <f t="shared" si="219"/>
        <v>3.372498964539189</v>
      </c>
      <c r="AL394">
        <f t="shared" si="220"/>
        <v>53.439765579912724</v>
      </c>
      <c r="AM394">
        <f t="shared" si="221"/>
        <v>357</v>
      </c>
      <c r="AN394">
        <f t="shared" si="222"/>
        <v>3.6188879136256253</v>
      </c>
      <c r="AO394">
        <f t="shared" si="223"/>
        <v>54.31267666644086</v>
      </c>
      <c r="AP394">
        <f t="shared" si="224"/>
        <v>3.140371816913923</v>
      </c>
      <c r="AQ394">
        <f t="shared" si="225"/>
        <v>52.56105821638257</v>
      </c>
      <c r="AR394">
        <f t="shared" si="226"/>
        <v>53.50008696633406</v>
      </c>
      <c r="AT394">
        <f t="shared" si="227"/>
        <v>37.28477887993549</v>
      </c>
      <c r="AU394">
        <f t="shared" si="228"/>
        <v>19.191244991906217</v>
      </c>
      <c r="AV394">
        <f t="shared" si="229"/>
        <v>20.337152116328447</v>
      </c>
      <c r="AX394">
        <f t="shared" si="230"/>
        <v>0.5321122131499214</v>
      </c>
      <c r="AY394">
        <f t="shared" si="231"/>
        <v>53.211221314992144</v>
      </c>
    </row>
    <row r="395" spans="1:51" ht="12.75">
      <c r="A395">
        <f t="shared" si="188"/>
        <v>270</v>
      </c>
      <c r="B395">
        <f t="shared" si="186"/>
        <v>0.5514928437090731</v>
      </c>
      <c r="C395">
        <f t="shared" si="189"/>
        <v>0.3197286020818478</v>
      </c>
      <c r="D395">
        <f t="shared" si="190"/>
        <v>0.07290702634584392</v>
      </c>
      <c r="E395">
        <f t="shared" si="191"/>
        <v>0.9986337022118833</v>
      </c>
      <c r="F395">
        <f t="shared" si="192"/>
        <v>0.0013662977881166993</v>
      </c>
      <c r="G395">
        <f t="shared" si="193"/>
        <v>0.025172078552424246</v>
      </c>
      <c r="H395">
        <f t="shared" si="194"/>
        <v>395</v>
      </c>
      <c r="I395">
        <f t="shared" si="195"/>
        <v>39.726556466815616</v>
      </c>
      <c r="J395">
        <f t="shared" si="196"/>
        <v>0.6057711499391765</v>
      </c>
      <c r="K395">
        <f t="shared" si="197"/>
        <v>82.867481807123</v>
      </c>
      <c r="L395">
        <f t="shared" si="198"/>
        <v>395</v>
      </c>
      <c r="M395">
        <f t="shared" si="199"/>
        <v>0.001089864142760776</v>
      </c>
      <c r="N395">
        <f t="shared" si="200"/>
        <v>0.5514928437090731</v>
      </c>
      <c r="O395">
        <f t="shared" si="201"/>
        <v>0.3197286020818478</v>
      </c>
      <c r="P395">
        <f t="shared" si="202"/>
        <v>0.9986337022118833</v>
      </c>
      <c r="Q395">
        <f t="shared" si="203"/>
        <v>0.0013375895761690085</v>
      </c>
      <c r="R395">
        <f t="shared" si="204"/>
        <v>0.0005108006869424414</v>
      </c>
      <c r="S395">
        <f t="shared" si="187"/>
        <v>99.99335944450438</v>
      </c>
      <c r="T395">
        <f t="shared" si="205"/>
        <v>0.0013375895761690586</v>
      </c>
      <c r="U395">
        <f t="shared" si="206"/>
        <v>7.1565642923536545</v>
      </c>
      <c r="V395">
        <f t="shared" si="207"/>
        <v>0.003123379315173816</v>
      </c>
      <c r="W395">
        <f t="shared" si="208"/>
        <v>0.00028394357410671056</v>
      </c>
      <c r="Y395">
        <f t="shared" si="209"/>
        <v>0.029453669283908204</v>
      </c>
      <c r="Z395">
        <f t="shared" si="210"/>
        <v>82.867481807123</v>
      </c>
      <c r="AA395">
        <f t="shared" si="211"/>
        <v>2.4407514035372806</v>
      </c>
      <c r="AB395">
        <f t="shared" si="212"/>
        <v>42.65411660533014</v>
      </c>
      <c r="AD395">
        <f t="shared" si="213"/>
        <v>3.6115051333468737</v>
      </c>
      <c r="AE395">
        <f t="shared" si="214"/>
        <v>83.4132322940781</v>
      </c>
      <c r="AF395">
        <f t="shared" si="215"/>
        <v>82.867481807123</v>
      </c>
      <c r="AG395">
        <f t="shared" si="216"/>
        <v>53.439765579912724</v>
      </c>
      <c r="AH395">
        <f t="shared" si="217"/>
        <v>68.15362369351786</v>
      </c>
      <c r="AJ395">
        <f t="shared" si="218"/>
        <v>3.6115051333468737</v>
      </c>
      <c r="AK395">
        <f t="shared" si="219"/>
        <v>3.372498964539189</v>
      </c>
      <c r="AL395">
        <f t="shared" si="220"/>
        <v>53.439765579912724</v>
      </c>
      <c r="AM395">
        <f t="shared" si="221"/>
        <v>357</v>
      </c>
      <c r="AN395">
        <f t="shared" si="222"/>
        <v>3.6188879136256253</v>
      </c>
      <c r="AO395">
        <f t="shared" si="223"/>
        <v>54.31267666644086</v>
      </c>
      <c r="AP395">
        <f t="shared" si="224"/>
        <v>3.140371816913923</v>
      </c>
      <c r="AQ395">
        <f t="shared" si="225"/>
        <v>52.56105821638257</v>
      </c>
      <c r="AR395">
        <f t="shared" si="226"/>
        <v>54.28652082309391</v>
      </c>
      <c r="AT395">
        <f t="shared" si="227"/>
        <v>39.726556466815616</v>
      </c>
      <c r="AU395">
        <f t="shared" si="228"/>
        <v>20.448324661388853</v>
      </c>
      <c r="AV395">
        <f t="shared" si="229"/>
        <v>21.669030800081245</v>
      </c>
      <c r="AX395">
        <f t="shared" si="230"/>
        <v>0.5362013528696193</v>
      </c>
      <c r="AY395">
        <f t="shared" si="231"/>
        <v>53.62013528696193</v>
      </c>
    </row>
    <row r="396" spans="1:51" ht="12.75">
      <c r="A396">
        <f t="shared" si="188"/>
        <v>271</v>
      </c>
      <c r="B396">
        <f aca="true" t="shared" si="232" ref="B396:B431">IF($A396=0,B115,VLOOKUP(A396,$A$203:$K$303,2,TRUE))</f>
        <v>0.555993060566374</v>
      </c>
      <c r="C396">
        <f t="shared" si="189"/>
        <v>0.3269362616093582</v>
      </c>
      <c r="D396">
        <f t="shared" si="190"/>
        <v>0.06855536728938855</v>
      </c>
      <c r="E396">
        <f t="shared" si="191"/>
        <v>0.9987434390491619</v>
      </c>
      <c r="F396">
        <f t="shared" si="192"/>
        <v>0.0012565609508381481</v>
      </c>
      <c r="G396">
        <f t="shared" si="193"/>
        <v>0.0236117487312992</v>
      </c>
      <c r="H396">
        <f t="shared" si="194"/>
        <v>396</v>
      </c>
      <c r="I396">
        <f t="shared" si="195"/>
        <v>42.351797462354945</v>
      </c>
      <c r="J396">
        <f t="shared" si="196"/>
        <v>0.6092106754553754</v>
      </c>
      <c r="K396">
        <f t="shared" si="197"/>
        <v>83.49285008279554</v>
      </c>
      <c r="L396">
        <f t="shared" si="198"/>
        <v>396</v>
      </c>
      <c r="M396">
        <f t="shared" si="199"/>
        <v>0.0010223072455668115</v>
      </c>
      <c r="N396">
        <f t="shared" si="200"/>
        <v>0.555993060566374</v>
      </c>
      <c r="O396">
        <f t="shared" si="201"/>
        <v>0.3269362616093582</v>
      </c>
      <c r="P396">
        <f t="shared" si="202"/>
        <v>0.9987434390491619</v>
      </c>
      <c r="Q396">
        <f t="shared" si="203"/>
        <v>0.001238259852293962</v>
      </c>
      <c r="R396">
        <f t="shared" si="204"/>
        <v>0.0004728685049838359</v>
      </c>
      <c r="S396">
        <f t="shared" si="187"/>
        <v>99.99387024519132</v>
      </c>
      <c r="T396">
        <f t="shared" si="205"/>
        <v>0.0012382598522940546</v>
      </c>
      <c r="U396">
        <f t="shared" si="206"/>
        <v>6.999559254862914</v>
      </c>
      <c r="V396">
        <f t="shared" si="207"/>
        <v>0.0030548567299717787</v>
      </c>
      <c r="W396">
        <f t="shared" si="208"/>
        <v>0.0002777142481792526</v>
      </c>
      <c r="Y396">
        <f t="shared" si="209"/>
        <v>0.02946596694313468</v>
      </c>
      <c r="Z396">
        <f t="shared" si="210"/>
        <v>83.49285008279554</v>
      </c>
      <c r="AA396">
        <f t="shared" si="211"/>
        <v>2.460197560527753</v>
      </c>
      <c r="AB396">
        <f t="shared" si="212"/>
        <v>42.976523821661644</v>
      </c>
      <c r="AD396">
        <f t="shared" si="213"/>
        <v>3.850163405668631</v>
      </c>
      <c r="AE396">
        <f t="shared" si="214"/>
        <v>88.9254099521587</v>
      </c>
      <c r="AF396">
        <f t="shared" si="215"/>
        <v>83.49285008279554</v>
      </c>
      <c r="AG396">
        <f t="shared" si="216"/>
        <v>54.31267666644086</v>
      </c>
      <c r="AH396">
        <f t="shared" si="217"/>
        <v>68.9027633746182</v>
      </c>
      <c r="AJ396">
        <f t="shared" si="218"/>
        <v>3.850163405668631</v>
      </c>
      <c r="AK396">
        <f t="shared" si="219"/>
        <v>3.6188879136256253</v>
      </c>
      <c r="AL396">
        <f t="shared" si="220"/>
        <v>54.31267666644086</v>
      </c>
      <c r="AM396">
        <f t="shared" si="221"/>
        <v>358</v>
      </c>
      <c r="AN396">
        <f t="shared" si="222"/>
        <v>3.8803103308903086</v>
      </c>
      <c r="AO396">
        <f t="shared" si="223"/>
        <v>55.17973600299693</v>
      </c>
      <c r="AP396">
        <f t="shared" si="224"/>
        <v>3.372498964539189</v>
      </c>
      <c r="AQ396">
        <f t="shared" si="225"/>
        <v>53.439765579912724</v>
      </c>
      <c r="AR396">
        <f t="shared" si="226"/>
        <v>55.07974774164042</v>
      </c>
      <c r="AT396">
        <f t="shared" si="227"/>
        <v>42.351797462354945</v>
      </c>
      <c r="AU396">
        <f t="shared" si="228"/>
        <v>21.799867063181516</v>
      </c>
      <c r="AV396">
        <f t="shared" si="229"/>
        <v>23.100980434011788</v>
      </c>
      <c r="AX396">
        <f t="shared" si="230"/>
        <v>0.5402478534769123</v>
      </c>
      <c r="AY396">
        <f t="shared" si="231"/>
        <v>54.02478534769123</v>
      </c>
    </row>
    <row r="397" spans="1:51" ht="12.75">
      <c r="A397">
        <f t="shared" si="188"/>
        <v>272</v>
      </c>
      <c r="B397">
        <f t="shared" si="232"/>
        <v>0.5604932774236748</v>
      </c>
      <c r="C397">
        <f t="shared" si="189"/>
        <v>0.33422425945791084</v>
      </c>
      <c r="D397">
        <f t="shared" si="190"/>
        <v>0.06433760543467029</v>
      </c>
      <c r="E397">
        <f t="shared" si="191"/>
        <v>0.9988463425967208</v>
      </c>
      <c r="F397">
        <f t="shared" si="192"/>
        <v>0.001153657403279218</v>
      </c>
      <c r="G397">
        <f t="shared" si="193"/>
        <v>0.02213436366834039</v>
      </c>
      <c r="H397">
        <f t="shared" si="194"/>
        <v>397</v>
      </c>
      <c r="I397">
        <f t="shared" si="195"/>
        <v>45.178619768967536</v>
      </c>
      <c r="J397">
        <f t="shared" si="196"/>
        <v>0.6126139265900811</v>
      </c>
      <c r="K397">
        <f t="shared" si="197"/>
        <v>84.11162301637837</v>
      </c>
      <c r="L397">
        <f t="shared" si="198"/>
        <v>397</v>
      </c>
      <c r="M397">
        <f t="shared" si="199"/>
        <v>0.0009583415701929713</v>
      </c>
      <c r="N397">
        <f t="shared" si="200"/>
        <v>0.5604932774236748</v>
      </c>
      <c r="O397">
        <f t="shared" si="201"/>
        <v>0.33422425945791084</v>
      </c>
      <c r="P397">
        <f t="shared" si="202"/>
        <v>0.9988463425967208</v>
      </c>
      <c r="Q397">
        <f t="shared" si="203"/>
        <v>0.0011469882108950033</v>
      </c>
      <c r="R397">
        <f t="shared" si="204"/>
        <v>0.00043801355548693467</v>
      </c>
      <c r="S397">
        <f aca="true" t="shared" si="233" ref="S397:S429">S398-R397</f>
        <v>99.9943431136963</v>
      </c>
      <c r="T397">
        <f t="shared" si="205"/>
        <v>0.001146988210895078</v>
      </c>
      <c r="U397">
        <f t="shared" si="206"/>
        <v>6.847634343372654</v>
      </c>
      <c r="V397">
        <f t="shared" si="207"/>
        <v>0.0029885512925267067</v>
      </c>
      <c r="W397">
        <f t="shared" si="208"/>
        <v>0.0002716864811387915</v>
      </c>
      <c r="Y397">
        <f t="shared" si="209"/>
        <v>0.0294781743411448</v>
      </c>
      <c r="Z397">
        <f t="shared" si="210"/>
        <v>84.11162301637837</v>
      </c>
      <c r="AA397">
        <f t="shared" si="211"/>
        <v>2.4794570873934494</v>
      </c>
      <c r="AB397">
        <f t="shared" si="212"/>
        <v>43.295540051885915</v>
      </c>
      <c r="AD397">
        <f t="shared" si="213"/>
        <v>4.107147251724321</v>
      </c>
      <c r="AE397">
        <f t="shared" si="214"/>
        <v>94.86084475161134</v>
      </c>
      <c r="AF397">
        <f t="shared" si="215"/>
        <v>84.11162301637837</v>
      </c>
      <c r="AG397">
        <f t="shared" si="216"/>
        <v>55.17973600299693</v>
      </c>
      <c r="AH397">
        <f t="shared" si="217"/>
        <v>69.64567950968765</v>
      </c>
      <c r="AJ397">
        <f t="shared" si="218"/>
        <v>4.107147251724321</v>
      </c>
      <c r="AK397">
        <f t="shared" si="219"/>
        <v>3.8803103308903086</v>
      </c>
      <c r="AL397">
        <f t="shared" si="220"/>
        <v>55.17973600299693</v>
      </c>
      <c r="AM397">
        <f t="shared" si="221"/>
        <v>359</v>
      </c>
      <c r="AN397">
        <f t="shared" si="222"/>
        <v>4.157582657972694</v>
      </c>
      <c r="AO397">
        <f t="shared" si="223"/>
        <v>56.04089228623056</v>
      </c>
      <c r="AP397">
        <f t="shared" si="224"/>
        <v>3.6188879136256253</v>
      </c>
      <c r="AQ397">
        <f t="shared" si="225"/>
        <v>54.31267666644086</v>
      </c>
      <c r="AR397">
        <f t="shared" si="226"/>
        <v>55.8842492939592</v>
      </c>
      <c r="AT397">
        <f t="shared" si="227"/>
        <v>45.178619768967536</v>
      </c>
      <c r="AU397">
        <f t="shared" si="228"/>
        <v>23.255201499504725</v>
      </c>
      <c r="AV397">
        <f t="shared" si="229"/>
        <v>24.64288351034593</v>
      </c>
      <c r="AX397">
        <f t="shared" si="230"/>
        <v>0.5442516783412719</v>
      </c>
      <c r="AY397">
        <f t="shared" si="231"/>
        <v>54.42516783412719</v>
      </c>
    </row>
    <row r="398" spans="1:51" ht="12.75">
      <c r="A398">
        <f aca="true" t="shared" si="234" ref="A398:A431">IF($I117&lt;$R$323,0,IF($R$326&lt;=0,A269,IF(A397=0,VLOOKUP($R$328,$I$203:$L$303,4,TRUE),A397+1)))</f>
        <v>273</v>
      </c>
      <c r="B398">
        <f t="shared" si="232"/>
        <v>0.5649934942809757</v>
      </c>
      <c r="C398">
        <f aca="true" t="shared" si="235" ref="C398:C431">IF($A398=0,C117,VLOOKUP(A398,$A$203:$K$303,3,TRUE))</f>
        <v>0.3415925956275059</v>
      </c>
      <c r="D398">
        <f aca="true" t="shared" si="236" ref="D398:D431">IF($A398=0,D117,VLOOKUP(A398,$A$203:$K$303,4,TRUE))</f>
        <v>0.06025374078168911</v>
      </c>
      <c r="E398">
        <f aca="true" t="shared" si="237" ref="E398:E431">IF($A398=0,E117,VLOOKUP(A398,$A$203:$K$303,5,TRUE))</f>
        <v>0.9989427749935335</v>
      </c>
      <c r="F398">
        <f aca="true" t="shared" si="238" ref="F398:F431">IF($A398=0,F117,VLOOKUP(A398,$A$203:$K$303,6,TRUE))</f>
        <v>0.0010572250064665445</v>
      </c>
      <c r="G398">
        <f aca="true" t="shared" si="239" ref="G398:G431">IF($A398=0,G117,VLOOKUP(A398,$A$203:$K$303,7,TRUE))</f>
        <v>0.02073503328587075</v>
      </c>
      <c r="H398">
        <f aca="true" t="shared" si="240" ref="H398:H431">ROW(F398)</f>
        <v>398</v>
      </c>
      <c r="I398">
        <f aca="true" t="shared" si="241" ref="I398:I431">1/G398</f>
        <v>48.227557014891275</v>
      </c>
      <c r="J398">
        <f aca="true" t="shared" si="242" ref="J398:J431">B398+(1-E398)/G398</f>
        <v>0.6159808735579098</v>
      </c>
      <c r="K398">
        <f aca="true" t="shared" si="243" ref="K398:K431">100*(J398-$C$23)/(1-$C$16-$C$23)</f>
        <v>84.72379519234724</v>
      </c>
      <c r="L398">
        <f aca="true" t="shared" si="244" ref="L398:L431">ROW(J398)</f>
        <v>398</v>
      </c>
      <c r="M398">
        <f aca="true" t="shared" si="245" ref="M398:M431">$I$332/I398</f>
        <v>0.0008977553931494984</v>
      </c>
      <c r="N398">
        <f aca="true" t="shared" si="246" ref="N398:N431">B398</f>
        <v>0.5649934942809757</v>
      </c>
      <c r="O398">
        <f aca="true" t="shared" si="247" ref="O398:O431">C398</f>
        <v>0.3415925956275059</v>
      </c>
      <c r="P398">
        <f aca="true" t="shared" si="248" ref="P398:P431">E398</f>
        <v>0.9989427749935335</v>
      </c>
      <c r="Q398">
        <f aca="true" t="shared" si="249" ref="Q398:Q431">IF(B398&gt;$R$309,$C$173*(M397-M398)*P398/O398,$C$21*(M397-M398)*P398/O398)</f>
        <v>0.001063058004127001</v>
      </c>
      <c r="R398">
        <f aca="true" t="shared" si="250" ref="R398:R431">Q398*100/$Q$432</f>
        <v>0.0004059621639120203</v>
      </c>
      <c r="S398">
        <f t="shared" si="233"/>
        <v>99.99478112725178</v>
      </c>
      <c r="T398">
        <f aca="true" t="shared" si="251" ref="T398:T431">$C$22*(M397-M398)*F398/D398</f>
        <v>0.0010630580041270138</v>
      </c>
      <c r="U398">
        <f aca="true" t="shared" si="252" ref="U398:U431">R398/(M397-M398)</f>
        <v>6.70057402071642</v>
      </c>
      <c r="V398">
        <f aca="true" t="shared" si="253" ref="V398:V431">$C$21/$C$22*P398/O398</f>
        <v>0.0029243689347495214</v>
      </c>
      <c r="W398">
        <f aca="true" t="shared" si="254" ref="W398:W431">V398*$C$11/$C$10*$C$13/$C$12</f>
        <v>0.00026585172134086557</v>
      </c>
      <c r="Y398">
        <f aca="true" t="shared" si="255" ref="Y398:Y431">IF($A398=0,Y117,VLOOKUP(A398,$A$203:$Y$303,25,TRUE))</f>
        <v>0.029490306738986446</v>
      </c>
      <c r="Z398">
        <f aca="true" t="shared" si="256" ref="Z398:Z431">K398</f>
        <v>84.72379519234724</v>
      </c>
      <c r="AA398">
        <f aca="true" t="shared" si="257" ref="AA398:AA431">Z398*Y398</f>
        <v>2.4985307083133854</v>
      </c>
      <c r="AB398">
        <f aca="true" t="shared" si="258" ref="AB398:AB431">($C$18*Z398+$C$19*AA398)/($C$18+$C$19)</f>
        <v>43.61116295033031</v>
      </c>
      <c r="AD398">
        <f aca="true" t="shared" si="259" ref="AD398:AD431">I398*$AE$329</f>
        <v>4.384323364990116</v>
      </c>
      <c r="AE398">
        <f aca="true" t="shared" si="260" ref="AE398:AE431">AD398/$I$332</f>
        <v>101.26265083205388</v>
      </c>
      <c r="AF398">
        <f aca="true" t="shared" si="261" ref="AF398:AF431">K398</f>
        <v>84.72379519234724</v>
      </c>
      <c r="AG398">
        <f aca="true" t="shared" si="262" ref="AG398:AG431">IF(AE398&lt;1,AE398*$AF$332,VLOOKUP(AD398,I$332:K$431,3,TRUE))</f>
        <v>56.04089228623056</v>
      </c>
      <c r="AH398">
        <f aca="true" t="shared" si="263" ref="AH398:AH431">($C$18*AF398+$C$19*AG398)/($C$18+$C$19)</f>
        <v>70.3823437392889</v>
      </c>
      <c r="AJ398">
        <f aca="true" t="shared" si="264" ref="AJ398:AJ431">AD398</f>
        <v>4.384323364990116</v>
      </c>
      <c r="AK398">
        <f aca="true" t="shared" si="265" ref="AK398:AK431">VLOOKUP(AD398,I$332:K$431,1,TRUE)</f>
        <v>4.157582657972694</v>
      </c>
      <c r="AL398">
        <f aca="true" t="shared" si="266" ref="AL398:AL431">VLOOKUP(AD398,I$332:K$431,3,TRUE)</f>
        <v>56.04089228623056</v>
      </c>
      <c r="AM398">
        <f aca="true" t="shared" si="267" ref="AM398:AM431">VLOOKUP(AD398,I$332:L$431,4,TRUE)+1</f>
        <v>360</v>
      </c>
      <c r="AN398">
        <f aca="true" t="shared" si="268" ref="AN398:AN431">VLOOKUP(AM398,H$332:L$431,2,TRUE)</f>
        <v>4.451569399907145</v>
      </c>
      <c r="AO398">
        <f aca="true" t="shared" si="269" ref="AO398:AO431">VLOOKUP(AM398,H$332:L$431,4,TRUE)</f>
        <v>56.896097997876325</v>
      </c>
      <c r="AP398">
        <f aca="true" t="shared" si="270" ref="AP398:AP431">VLOOKUP(AM398-2,H$332:L$431,2,TRUE)</f>
        <v>3.8803103308903086</v>
      </c>
      <c r="AQ398">
        <f aca="true" t="shared" si="271" ref="AQ398:AQ431">VLOOKUP(AM398-2,H$332:M$431,4,TRUE)</f>
        <v>55.17973600299693</v>
      </c>
      <c r="AR398">
        <f aca="true" t="shared" si="272" ref="AR398:AR431">IF(AJ398&gt;AK398,(AJ398-AK398)/(AN398-AK398)*(AO398-AL398)+AL398,(AJ398-AP398)/(AK398-AP398)*(AL398-AQ398))</f>
        <v>56.70047967587935</v>
      </c>
      <c r="AT398">
        <f aca="true" t="shared" si="273" ref="AT398:AT431">I398</f>
        <v>48.227557014891275</v>
      </c>
      <c r="AU398">
        <f aca="true" t="shared" si="274" ref="AU398:AU431">($C$18*I398+$C$19*Y398*I398)/($C$18+$C$19)</f>
        <v>24.82490123226619</v>
      </c>
      <c r="AV398">
        <f aca="true" t="shared" si="275" ref="AV398:AV431">($C$18*I398+$C$19*AD398)/($C$18+$C$19)</f>
        <v>26.305940189940696</v>
      </c>
      <c r="AX398">
        <f t="shared" si="230"/>
        <v>0.5482127924210702</v>
      </c>
      <c r="AY398">
        <f t="shared" si="231"/>
        <v>54.821279242107025</v>
      </c>
    </row>
    <row r="399" spans="1:51" ht="12.75">
      <c r="A399">
        <f t="shared" si="234"/>
        <v>274</v>
      </c>
      <c r="B399">
        <f t="shared" si="232"/>
        <v>0.5694937111382765</v>
      </c>
      <c r="C399">
        <f t="shared" si="235"/>
        <v>0.3490412701181431</v>
      </c>
      <c r="D399">
        <f t="shared" si="236"/>
        <v>0.05630377333044501</v>
      </c>
      <c r="E399">
        <f t="shared" si="237"/>
        <v>0.9990330771159895</v>
      </c>
      <c r="F399">
        <f t="shared" si="238"/>
        <v>0.0009669228840104571</v>
      </c>
      <c r="G399">
        <f t="shared" si="239"/>
        <v>0.019409193822010194</v>
      </c>
      <c r="H399">
        <f t="shared" si="240"/>
        <v>399</v>
      </c>
      <c r="I399">
        <f t="shared" si="241"/>
        <v>51.52197505833505</v>
      </c>
      <c r="J399">
        <f t="shared" si="242"/>
        <v>0.6193114878515967</v>
      </c>
      <c r="K399">
        <f t="shared" si="243"/>
        <v>85.32936142756304</v>
      </c>
      <c r="L399">
        <f t="shared" si="244"/>
        <v>399</v>
      </c>
      <c r="M399">
        <f t="shared" si="245"/>
        <v>0.0008403511192946628</v>
      </c>
      <c r="N399">
        <f t="shared" si="246"/>
        <v>0.5694937111382765</v>
      </c>
      <c r="O399">
        <f t="shared" si="247"/>
        <v>0.3490412701181431</v>
      </c>
      <c r="P399">
        <f t="shared" si="248"/>
        <v>0.9990330771159895</v>
      </c>
      <c r="Q399">
        <f t="shared" si="249"/>
        <v>0.0009858221349480071</v>
      </c>
      <c r="R399">
        <f t="shared" si="250"/>
        <v>0.0003764672158830281</v>
      </c>
      <c r="S399">
        <f t="shared" si="233"/>
        <v>99.9951870894157</v>
      </c>
      <c r="T399">
        <f t="shared" si="251"/>
        <v>0.0009858221349479308</v>
      </c>
      <c r="U399">
        <f t="shared" si="252"/>
        <v>6.558173993020829</v>
      </c>
      <c r="V399">
        <f t="shared" si="253"/>
        <v>0.0028622204955243194</v>
      </c>
      <c r="W399">
        <f t="shared" si="254"/>
        <v>0.0002602018632294836</v>
      </c>
      <c r="Y399">
        <f t="shared" si="255"/>
        <v>0.029502379696090916</v>
      </c>
      <c r="Z399">
        <f t="shared" si="256"/>
        <v>85.32936142756304</v>
      </c>
      <c r="AA399">
        <f t="shared" si="257"/>
        <v>2.5174192200609395</v>
      </c>
      <c r="AB399">
        <f t="shared" si="258"/>
        <v>43.923390323811994</v>
      </c>
      <c r="AD399">
        <f t="shared" si="259"/>
        <v>4.683815914394095</v>
      </c>
      <c r="AE399">
        <f t="shared" si="260"/>
        <v>108.17988912229234</v>
      </c>
      <c r="AF399">
        <f t="shared" si="261"/>
        <v>85.32936142756304</v>
      </c>
      <c r="AG399">
        <f t="shared" si="262"/>
        <v>56.896097997876325</v>
      </c>
      <c r="AH399">
        <f t="shared" si="263"/>
        <v>71.11272971271968</v>
      </c>
      <c r="AJ399">
        <f t="shared" si="264"/>
        <v>4.683815914394095</v>
      </c>
      <c r="AK399">
        <f t="shared" si="265"/>
        <v>4.451569399907145</v>
      </c>
      <c r="AL399">
        <f t="shared" si="266"/>
        <v>56.896097997876325</v>
      </c>
      <c r="AM399">
        <f t="shared" si="267"/>
        <v>361</v>
      </c>
      <c r="AN399">
        <f t="shared" si="268"/>
        <v>4.763186708504716</v>
      </c>
      <c r="AO399">
        <f t="shared" si="269"/>
        <v>57.745309062002235</v>
      </c>
      <c r="AP399">
        <f t="shared" si="270"/>
        <v>4.157582657972694</v>
      </c>
      <c r="AQ399">
        <f t="shared" si="271"/>
        <v>56.04089228623056</v>
      </c>
      <c r="AR399">
        <f t="shared" si="272"/>
        <v>57.5290099198572</v>
      </c>
      <c r="AT399">
        <f t="shared" si="273"/>
        <v>51.52197505833505</v>
      </c>
      <c r="AU399">
        <f t="shared" si="274"/>
        <v>26.52099796459929</v>
      </c>
      <c r="AV399">
        <f t="shared" si="275"/>
        <v>28.102895486364574</v>
      </c>
      <c r="AX399">
        <f t="shared" si="230"/>
        <v>0.5521311621783491</v>
      </c>
      <c r="AY399">
        <f t="shared" si="231"/>
        <v>55.21311621783491</v>
      </c>
    </row>
    <row r="400" spans="1:51" ht="12.75">
      <c r="A400">
        <f t="shared" si="234"/>
        <v>275</v>
      </c>
      <c r="B400">
        <f t="shared" si="232"/>
        <v>0.5739939279955774</v>
      </c>
      <c r="C400">
        <f t="shared" si="235"/>
        <v>0.3565702829298225</v>
      </c>
      <c r="D400">
        <f t="shared" si="236"/>
        <v>0.052487703080938024</v>
      </c>
      <c r="E400">
        <f t="shared" si="237"/>
        <v>0.9991175699905379</v>
      </c>
      <c r="F400">
        <f t="shared" si="238"/>
        <v>0.0008824300094620874</v>
      </c>
      <c r="G400">
        <f t="shared" si="239"/>
        <v>0.018152583366258978</v>
      </c>
      <c r="H400">
        <f t="shared" si="240"/>
        <v>400</v>
      </c>
      <c r="I400">
        <f t="shared" si="241"/>
        <v>55.0885777425347</v>
      </c>
      <c r="J400">
        <f t="shared" si="242"/>
        <v>0.6226057421741752</v>
      </c>
      <c r="K400">
        <f t="shared" si="243"/>
        <v>85.92831675894094</v>
      </c>
      <c r="L400">
        <f t="shared" si="244"/>
        <v>400</v>
      </c>
      <c r="M400">
        <f t="shared" si="245"/>
        <v>0.0007859442226099379</v>
      </c>
      <c r="N400">
        <f t="shared" si="246"/>
        <v>0.5739939279955774</v>
      </c>
      <c r="O400">
        <f t="shared" si="247"/>
        <v>0.3565702829298225</v>
      </c>
      <c r="P400">
        <f t="shared" si="248"/>
        <v>0.9991175699905379</v>
      </c>
      <c r="Q400">
        <f t="shared" si="249"/>
        <v>0.000914695738967128</v>
      </c>
      <c r="R400">
        <f t="shared" si="250"/>
        <v>0.00034930536252078076</v>
      </c>
      <c r="S400">
        <f t="shared" si="233"/>
        <v>99.99556355663158</v>
      </c>
      <c r="T400">
        <f t="shared" si="251"/>
        <v>0.0009146957389671061</v>
      </c>
      <c r="U400">
        <f t="shared" si="252"/>
        <v>6.420240517391064</v>
      </c>
      <c r="V400">
        <f t="shared" si="253"/>
        <v>0.0028020214185576894</v>
      </c>
      <c r="W400">
        <f t="shared" si="254"/>
        <v>0.00025472921986888084</v>
      </c>
      <c r="Y400">
        <f t="shared" si="255"/>
        <v>0.029514409183769155</v>
      </c>
      <c r="Z400">
        <f t="shared" si="256"/>
        <v>85.92831675894094</v>
      </c>
      <c r="AA400">
        <f t="shared" si="257"/>
        <v>2.5361235012959114</v>
      </c>
      <c r="AB400">
        <f t="shared" si="258"/>
        <v>44.23222013011842</v>
      </c>
      <c r="AD400">
        <f t="shared" si="259"/>
        <v>5.008052522048609</v>
      </c>
      <c r="AE400">
        <f t="shared" si="260"/>
        <v>115.66862926634026</v>
      </c>
      <c r="AF400">
        <f t="shared" si="261"/>
        <v>85.92831675894094</v>
      </c>
      <c r="AG400">
        <f t="shared" si="262"/>
        <v>57.745309062002235</v>
      </c>
      <c r="AH400">
        <f t="shared" si="263"/>
        <v>71.8368129104716</v>
      </c>
      <c r="AJ400">
        <f t="shared" si="264"/>
        <v>5.008052522048609</v>
      </c>
      <c r="AK400">
        <f t="shared" si="265"/>
        <v>4.763186708504716</v>
      </c>
      <c r="AL400">
        <f t="shared" si="266"/>
        <v>57.745309062002235</v>
      </c>
      <c r="AM400">
        <f t="shared" si="267"/>
        <v>362</v>
      </c>
      <c r="AN400">
        <f t="shared" si="268"/>
        <v>5.093406291869553</v>
      </c>
      <c r="AO400">
        <f t="shared" si="269"/>
        <v>58.58848453884241</v>
      </c>
      <c r="AP400">
        <f t="shared" si="270"/>
        <v>4.451569399907145</v>
      </c>
      <c r="AQ400">
        <f t="shared" si="271"/>
        <v>56.896097997876325</v>
      </c>
      <c r="AR400">
        <f t="shared" si="272"/>
        <v>58.37054408590032</v>
      </c>
      <c r="AT400">
        <f t="shared" si="273"/>
        <v>55.0885777425347</v>
      </c>
      <c r="AU400">
        <f t="shared" si="274"/>
        <v>28.357242283689875</v>
      </c>
      <c r="AV400">
        <f t="shared" si="275"/>
        <v>30.048315132291656</v>
      </c>
      <c r="AX400">
        <f t="shared" si="230"/>
        <v>0.5560067554990297</v>
      </c>
      <c r="AY400">
        <f t="shared" si="231"/>
        <v>55.60067554990297</v>
      </c>
    </row>
    <row r="401" spans="1:51" ht="12.75">
      <c r="A401">
        <f t="shared" si="234"/>
        <v>276</v>
      </c>
      <c r="B401">
        <f t="shared" si="232"/>
        <v>0.5784941448528782</v>
      </c>
      <c r="C401">
        <f t="shared" si="235"/>
        <v>0.3641796340625442</v>
      </c>
      <c r="D401">
        <f t="shared" si="236"/>
        <v>0.04880553003316811</v>
      </c>
      <c r="E401">
        <f t="shared" si="237"/>
        <v>0.999196556100892</v>
      </c>
      <c r="F401">
        <f t="shared" si="238"/>
        <v>0.000803443899108025</v>
      </c>
      <c r="G401">
        <f t="shared" si="239"/>
        <v>0.016961219432084007</v>
      </c>
      <c r="H401">
        <f t="shared" si="240"/>
        <v>401</v>
      </c>
      <c r="I401">
        <f t="shared" si="241"/>
        <v>58.95802504084054</v>
      </c>
      <c r="J401">
        <f t="shared" si="242"/>
        <v>0.6258636103753997</v>
      </c>
      <c r="K401">
        <f t="shared" si="243"/>
        <v>86.52065643189087</v>
      </c>
      <c r="L401">
        <f t="shared" si="244"/>
        <v>401</v>
      </c>
      <c r="M401">
        <f t="shared" si="245"/>
        <v>0.0007343622751703743</v>
      </c>
      <c r="N401">
        <f t="shared" si="246"/>
        <v>0.5784941448528782</v>
      </c>
      <c r="O401">
        <f t="shared" si="247"/>
        <v>0.3641796340625442</v>
      </c>
      <c r="P401">
        <f t="shared" si="248"/>
        <v>0.999196556100892</v>
      </c>
      <c r="Q401">
        <f t="shared" si="249"/>
        <v>0.0008491496956648189</v>
      </c>
      <c r="R401">
        <f t="shared" si="250"/>
        <v>0.00032427454249819106</v>
      </c>
      <c r="S401">
        <f t="shared" si="233"/>
        <v>99.9959128619941</v>
      </c>
      <c r="T401">
        <f t="shared" si="251"/>
        <v>0.0008491496956648854</v>
      </c>
      <c r="U401">
        <f t="shared" si="252"/>
        <v>6.2865897585222115</v>
      </c>
      <c r="V401">
        <f t="shared" si="253"/>
        <v>0.002743691471581</v>
      </c>
      <c r="W401">
        <f t="shared" si="254"/>
        <v>0.0002494264974164545</v>
      </c>
      <c r="Y401">
        <f t="shared" si="255"/>
        <v>0.02952641171236886</v>
      </c>
      <c r="Z401">
        <f t="shared" si="256"/>
        <v>86.52065643189087</v>
      </c>
      <c r="AA401">
        <f t="shared" si="257"/>
        <v>2.5546445234324247</v>
      </c>
      <c r="AB401">
        <f t="shared" si="258"/>
        <v>44.53765047766165</v>
      </c>
      <c r="AD401">
        <f t="shared" si="259"/>
        <v>5.3598204582582305</v>
      </c>
      <c r="AE401">
        <f t="shared" si="260"/>
        <v>123.7932475330377</v>
      </c>
      <c r="AF401">
        <f t="shared" si="261"/>
        <v>86.52065643189087</v>
      </c>
      <c r="AG401">
        <f t="shared" si="262"/>
        <v>58.58848453884241</v>
      </c>
      <c r="AH401">
        <f t="shared" si="263"/>
        <v>72.55457048536664</v>
      </c>
      <c r="AJ401">
        <f t="shared" si="264"/>
        <v>5.3598204582582305</v>
      </c>
      <c r="AK401">
        <f t="shared" si="265"/>
        <v>5.093406291869553</v>
      </c>
      <c r="AL401">
        <f t="shared" si="266"/>
        <v>58.58848453884241</v>
      </c>
      <c r="AM401">
        <f t="shared" si="267"/>
        <v>363</v>
      </c>
      <c r="AN401">
        <f t="shared" si="268"/>
        <v>5.443259685125694</v>
      </c>
      <c r="AO401">
        <f t="shared" si="269"/>
        <v>59.425586350734335</v>
      </c>
      <c r="AP401">
        <f t="shared" si="270"/>
        <v>4.763186708504716</v>
      </c>
      <c r="AQ401">
        <f t="shared" si="271"/>
        <v>57.745309062002235</v>
      </c>
      <c r="AR401">
        <f t="shared" si="272"/>
        <v>59.225939500539354</v>
      </c>
      <c r="AT401">
        <f t="shared" si="273"/>
        <v>58.95802504084054</v>
      </c>
      <c r="AU401">
        <f t="shared" si="274"/>
        <v>30.349421980972274</v>
      </c>
      <c r="AV401">
        <f t="shared" si="275"/>
        <v>32.15892274954938</v>
      </c>
      <c r="AX401">
        <f aca="true" t="shared" si="276" ref="AX401:AX431">(J401-$C$23)/(1-$C$23)</f>
        <v>0.5598395416181173</v>
      </c>
      <c r="AY401">
        <f aca="true" t="shared" si="277" ref="AY401:AY431">AX401*100</f>
        <v>55.98395416181173</v>
      </c>
    </row>
    <row r="402" spans="1:51" ht="12.75">
      <c r="A402">
        <f t="shared" si="234"/>
        <v>277</v>
      </c>
      <c r="B402">
        <f t="shared" si="232"/>
        <v>0.582994361710179</v>
      </c>
      <c r="C402">
        <f t="shared" si="235"/>
        <v>0.37186932351630814</v>
      </c>
      <c r="D402">
        <f t="shared" si="236"/>
        <v>0.045257254187135276</v>
      </c>
      <c r="E402">
        <f t="shared" si="237"/>
        <v>0.9992703205985367</v>
      </c>
      <c r="F402">
        <f t="shared" si="238"/>
        <v>0.0007296794014632901</v>
      </c>
      <c r="G402">
        <f t="shared" si="239"/>
        <v>0.015831378380229327</v>
      </c>
      <c r="H402">
        <f t="shared" si="240"/>
        <v>402</v>
      </c>
      <c r="I402">
        <f t="shared" si="241"/>
        <v>63.16569385069011</v>
      </c>
      <c r="J402">
        <f t="shared" si="242"/>
        <v>0.6290850673921641</v>
      </c>
      <c r="K402">
        <f t="shared" si="243"/>
        <v>87.10637588948438</v>
      </c>
      <c r="L402">
        <f t="shared" si="244"/>
        <v>402</v>
      </c>
      <c r="M402">
        <f t="shared" si="245"/>
        <v>0.0006854440562449474</v>
      </c>
      <c r="N402">
        <f t="shared" si="246"/>
        <v>0.582994361710179</v>
      </c>
      <c r="O402">
        <f t="shared" si="247"/>
        <v>0.37186932351630814</v>
      </c>
      <c r="P402">
        <f t="shared" si="248"/>
        <v>0.9992703205985367</v>
      </c>
      <c r="Q402">
        <f t="shared" si="249"/>
        <v>0.0007887048683634224</v>
      </c>
      <c r="R402">
        <f t="shared" si="250"/>
        <v>0.0003011917823916863</v>
      </c>
      <c r="S402">
        <f t="shared" si="233"/>
        <v>99.99623713653659</v>
      </c>
      <c r="T402">
        <f t="shared" si="251"/>
        <v>0.00078870486836345</v>
      </c>
      <c r="U402">
        <f t="shared" si="252"/>
        <v>6.157047190349185</v>
      </c>
      <c r="V402">
        <f t="shared" si="253"/>
        <v>0.0026871544852091413</v>
      </c>
      <c r="W402">
        <f t="shared" si="254"/>
        <v>0.0002442867713826492</v>
      </c>
      <c r="Y402">
        <f t="shared" si="255"/>
        <v>0.02953840447537245</v>
      </c>
      <c r="Z402">
        <f t="shared" si="256"/>
        <v>87.10637588948438</v>
      </c>
      <c r="AA402">
        <f t="shared" si="257"/>
        <v>2.5729833634074204</v>
      </c>
      <c r="AB402">
        <f t="shared" si="258"/>
        <v>44.8396796264459</v>
      </c>
      <c r="AD402">
        <f t="shared" si="259"/>
        <v>5.742335804608191</v>
      </c>
      <c r="AE402">
        <f t="shared" si="260"/>
        <v>132.62802424331477</v>
      </c>
      <c r="AF402">
        <f t="shared" si="261"/>
        <v>87.10637588948438</v>
      </c>
      <c r="AG402">
        <f t="shared" si="262"/>
        <v>59.425586350734335</v>
      </c>
      <c r="AH402">
        <f t="shared" si="263"/>
        <v>73.26598112010936</v>
      </c>
      <c r="AJ402">
        <f t="shared" si="264"/>
        <v>5.742335804608191</v>
      </c>
      <c r="AK402">
        <f t="shared" si="265"/>
        <v>5.443259685125694</v>
      </c>
      <c r="AL402">
        <f t="shared" si="266"/>
        <v>59.425586350734335</v>
      </c>
      <c r="AM402">
        <f t="shared" si="267"/>
        <v>364</v>
      </c>
      <c r="AN402">
        <f t="shared" si="268"/>
        <v>5.8138429218211956</v>
      </c>
      <c r="AO402">
        <f t="shared" si="269"/>
        <v>60.256579036302305</v>
      </c>
      <c r="AP402">
        <f t="shared" si="270"/>
        <v>5.093406291869553</v>
      </c>
      <c r="AQ402">
        <f t="shared" si="271"/>
        <v>58.58848453884241</v>
      </c>
      <c r="AR402">
        <f t="shared" si="272"/>
        <v>60.09623208726078</v>
      </c>
      <c r="AT402">
        <f t="shared" si="273"/>
        <v>63.16569385069011</v>
      </c>
      <c r="AU402">
        <f t="shared" si="274"/>
        <v>32.51575383230967</v>
      </c>
      <c r="AV402">
        <f t="shared" si="275"/>
        <v>34.454014827649154</v>
      </c>
      <c r="AX402">
        <f t="shared" si="276"/>
        <v>0.5636294910496048</v>
      </c>
      <c r="AY402">
        <f t="shared" si="277"/>
        <v>56.36294910496048</v>
      </c>
    </row>
    <row r="403" spans="1:51" ht="12.75">
      <c r="A403">
        <f t="shared" si="234"/>
        <v>278</v>
      </c>
      <c r="B403">
        <f t="shared" si="232"/>
        <v>0.5874945785674799</v>
      </c>
      <c r="C403">
        <f t="shared" si="235"/>
        <v>0.3796393512911145</v>
      </c>
      <c r="D403">
        <f t="shared" si="236"/>
        <v>0.04184287554283954</v>
      </c>
      <c r="E403">
        <f t="shared" si="237"/>
        <v>0.9993391324244827</v>
      </c>
      <c r="F403">
        <f t="shared" si="238"/>
        <v>0.0006608675755173099</v>
      </c>
      <c r="G403">
        <f t="shared" si="239"/>
        <v>0.014759576524997193</v>
      </c>
      <c r="H403">
        <f t="shared" si="240"/>
        <v>403</v>
      </c>
      <c r="I403">
        <f t="shared" si="241"/>
        <v>67.75262137815233</v>
      </c>
      <c r="J403">
        <f t="shared" si="242"/>
        <v>0.6322700891926016</v>
      </c>
      <c r="K403">
        <f t="shared" si="243"/>
        <v>87.68547076229122</v>
      </c>
      <c r="L403">
        <f t="shared" si="244"/>
        <v>403</v>
      </c>
      <c r="M403">
        <f t="shared" si="245"/>
        <v>0.0006390387342637207</v>
      </c>
      <c r="N403">
        <f t="shared" si="246"/>
        <v>0.5874945785674799</v>
      </c>
      <c r="O403">
        <f t="shared" si="247"/>
        <v>0.3796393512911145</v>
      </c>
      <c r="P403">
        <f t="shared" si="248"/>
        <v>0.9993391324244827</v>
      </c>
      <c r="Q403">
        <f t="shared" si="249"/>
        <v>0.0007329269853225036</v>
      </c>
      <c r="R403">
        <f t="shared" si="250"/>
        <v>0.0002798912418663193</v>
      </c>
      <c r="S403">
        <f t="shared" si="233"/>
        <v>99.99653832831899</v>
      </c>
      <c r="T403">
        <f t="shared" si="251"/>
        <v>0.0007329269853223924</v>
      </c>
      <c r="U403">
        <f t="shared" si="252"/>
        <v>6.031447039189798</v>
      </c>
      <c r="V403">
        <f t="shared" si="253"/>
        <v>0.0026323381099083456</v>
      </c>
      <c r="W403">
        <f t="shared" si="254"/>
        <v>0.00023930346453712232</v>
      </c>
      <c r="Y403">
        <f t="shared" si="255"/>
        <v>0.02955040551449197</v>
      </c>
      <c r="Z403">
        <f t="shared" si="256"/>
        <v>87.68547076229122</v>
      </c>
      <c r="AA403">
        <f t="shared" si="257"/>
        <v>2.591141218754835</v>
      </c>
      <c r="AB403">
        <f t="shared" si="258"/>
        <v>45.13830599052302</v>
      </c>
      <c r="AD403">
        <f t="shared" si="259"/>
        <v>6.159329216195665</v>
      </c>
      <c r="AE403">
        <f t="shared" si="260"/>
        <v>142.2591245800356</v>
      </c>
      <c r="AF403">
        <f t="shared" si="261"/>
        <v>87.68547076229122</v>
      </c>
      <c r="AG403">
        <f t="shared" si="262"/>
        <v>60.256579036302305</v>
      </c>
      <c r="AH403">
        <f t="shared" si="263"/>
        <v>73.97102489929676</v>
      </c>
      <c r="AJ403">
        <f t="shared" si="264"/>
        <v>6.159329216195665</v>
      </c>
      <c r="AK403">
        <f t="shared" si="265"/>
        <v>5.8138429218211956</v>
      </c>
      <c r="AL403">
        <f t="shared" si="266"/>
        <v>60.256579036302305</v>
      </c>
      <c r="AM403">
        <f t="shared" si="267"/>
        <v>365</v>
      </c>
      <c r="AN403">
        <f t="shared" si="268"/>
        <v>6.206321650493669</v>
      </c>
      <c r="AO403">
        <f t="shared" si="269"/>
        <v>61.08142952954955</v>
      </c>
      <c r="AP403">
        <f t="shared" si="270"/>
        <v>5.443259685125694</v>
      </c>
      <c r="AQ403">
        <f t="shared" si="271"/>
        <v>59.425586350734335</v>
      </c>
      <c r="AR403">
        <f t="shared" si="272"/>
        <v>60.98266817058188</v>
      </c>
      <c r="AT403">
        <f t="shared" si="273"/>
        <v>67.75262137815233</v>
      </c>
      <c r="AU403">
        <f t="shared" si="274"/>
        <v>34.877369407273285</v>
      </c>
      <c r="AV403">
        <f t="shared" si="275"/>
        <v>36.95597529717399</v>
      </c>
      <c r="AX403">
        <f t="shared" si="276"/>
        <v>0.5673765755207077</v>
      </c>
      <c r="AY403">
        <f t="shared" si="277"/>
        <v>56.73765755207077</v>
      </c>
    </row>
    <row r="404" spans="1:51" ht="12.75">
      <c r="A404">
        <f t="shared" si="234"/>
        <v>279</v>
      </c>
      <c r="B404">
        <f t="shared" si="232"/>
        <v>0.5919947954247807</v>
      </c>
      <c r="C404">
        <f t="shared" si="235"/>
        <v>0.3874897173869629</v>
      </c>
      <c r="D404">
        <f t="shared" si="236"/>
        <v>0.03856239410028089</v>
      </c>
      <c r="E404">
        <f t="shared" si="237"/>
        <v>0.9994032453494948</v>
      </c>
      <c r="F404">
        <f t="shared" si="238"/>
        <v>0.0005967546505052379</v>
      </c>
      <c r="G404">
        <f t="shared" si="239"/>
        <v>0.013742552772284512</v>
      </c>
      <c r="H404">
        <f t="shared" si="240"/>
        <v>404</v>
      </c>
      <c r="I404">
        <f t="shared" si="241"/>
        <v>72.76668436862504</v>
      </c>
      <c r="J404">
        <f t="shared" si="242"/>
        <v>0.6354186527236045</v>
      </c>
      <c r="K404">
        <f t="shared" si="243"/>
        <v>88.2579368588372</v>
      </c>
      <c r="L404">
        <f t="shared" si="244"/>
        <v>404</v>
      </c>
      <c r="M404">
        <f t="shared" si="245"/>
        <v>0.0005950051151047337</v>
      </c>
      <c r="N404">
        <f t="shared" si="246"/>
        <v>0.5919947954247807</v>
      </c>
      <c r="O404">
        <f t="shared" si="247"/>
        <v>0.3874897173869629</v>
      </c>
      <c r="P404">
        <f t="shared" si="248"/>
        <v>0.9994032453494948</v>
      </c>
      <c r="Q404">
        <f t="shared" si="249"/>
        <v>0.0006814220855521863</v>
      </c>
      <c r="R404">
        <f t="shared" si="250"/>
        <v>0.0002602224745162248</v>
      </c>
      <c r="S404">
        <f t="shared" si="233"/>
        <v>99.99681821956085</v>
      </c>
      <c r="T404">
        <f t="shared" si="251"/>
        <v>0.0006814220855522714</v>
      </c>
      <c r="U404">
        <f t="shared" si="252"/>
        <v>5.909631765144502</v>
      </c>
      <c r="V404">
        <f t="shared" si="253"/>
        <v>0.0025791735896605744</v>
      </c>
      <c r="W404">
        <f t="shared" si="254"/>
        <v>0.00023447032633277948</v>
      </c>
      <c r="Y404">
        <f t="shared" si="255"/>
        <v>0.029562433910823107</v>
      </c>
      <c r="Z404">
        <f t="shared" si="256"/>
        <v>88.2579368588372</v>
      </c>
      <c r="AA404">
        <f t="shared" si="257"/>
        <v>2.609119425494973</v>
      </c>
      <c r="AB404">
        <f t="shared" si="258"/>
        <v>45.43352814216608</v>
      </c>
      <c r="AD404">
        <f t="shared" si="259"/>
        <v>6.615153124420457</v>
      </c>
      <c r="AE404">
        <f t="shared" si="260"/>
        <v>152.7870746003401</v>
      </c>
      <c r="AF404">
        <f t="shared" si="261"/>
        <v>88.2579368588372</v>
      </c>
      <c r="AG404">
        <f t="shared" si="262"/>
        <v>61.08142952954955</v>
      </c>
      <c r="AH404">
        <f t="shared" si="263"/>
        <v>74.66968319419337</v>
      </c>
      <c r="AJ404">
        <f t="shared" si="264"/>
        <v>6.615153124420457</v>
      </c>
      <c r="AK404">
        <f t="shared" si="265"/>
        <v>6.206321650493669</v>
      </c>
      <c r="AL404">
        <f t="shared" si="266"/>
        <v>61.08142952954955</v>
      </c>
      <c r="AM404">
        <f t="shared" si="267"/>
        <v>366</v>
      </c>
      <c r="AN404">
        <f t="shared" si="268"/>
        <v>6.621936746625916</v>
      </c>
      <c r="AO404">
        <f t="shared" si="269"/>
        <v>61.90010696095866</v>
      </c>
      <c r="AP404">
        <f t="shared" si="270"/>
        <v>5.8138429218211956</v>
      </c>
      <c r="AQ404">
        <f t="shared" si="271"/>
        <v>60.256579036302305</v>
      </c>
      <c r="AR404">
        <f t="shared" si="272"/>
        <v>61.886744601279005</v>
      </c>
      <c r="AT404">
        <f t="shared" si="273"/>
        <v>72.76668436862504</v>
      </c>
      <c r="AU404">
        <f t="shared" si="274"/>
        <v>37.45892233309112</v>
      </c>
      <c r="AV404">
        <f t="shared" si="275"/>
        <v>39.69091874652275</v>
      </c>
      <c r="AX404">
        <f t="shared" si="276"/>
        <v>0.571080767910123</v>
      </c>
      <c r="AY404">
        <f t="shared" si="277"/>
        <v>57.108076791012294</v>
      </c>
    </row>
    <row r="405" spans="1:51" ht="12.75">
      <c r="A405">
        <f t="shared" si="234"/>
        <v>280</v>
      </c>
      <c r="B405">
        <f t="shared" si="232"/>
        <v>0.5964950122820816</v>
      </c>
      <c r="C405">
        <f t="shared" si="235"/>
        <v>0.39542042180385356</v>
      </c>
      <c r="D405">
        <f t="shared" si="236"/>
        <v>0.03541580985945934</v>
      </c>
      <c r="E405">
        <f t="shared" si="237"/>
        <v>0.9994628989393779</v>
      </c>
      <c r="F405">
        <f t="shared" si="238"/>
        <v>0.0005371010606221027</v>
      </c>
      <c r="G405">
        <f t="shared" si="239"/>
        <v>0.012777252652939903</v>
      </c>
      <c r="H405">
        <f t="shared" si="240"/>
        <v>405</v>
      </c>
      <c r="I405">
        <f t="shared" si="241"/>
        <v>78.26408596294847</v>
      </c>
      <c r="J405">
        <f t="shared" si="242"/>
        <v>0.6385307358614006</v>
      </c>
      <c r="K405">
        <f t="shared" si="243"/>
        <v>88.82377015661831</v>
      </c>
      <c r="L405">
        <f t="shared" si="244"/>
        <v>405</v>
      </c>
      <c r="M405">
        <f t="shared" si="245"/>
        <v>0.0005532109507934568</v>
      </c>
      <c r="N405">
        <f t="shared" si="246"/>
        <v>0.5964950122820816</v>
      </c>
      <c r="O405">
        <f t="shared" si="247"/>
        <v>0.39542042180385356</v>
      </c>
      <c r="P405">
        <f t="shared" si="248"/>
        <v>0.9994628989393779</v>
      </c>
      <c r="Q405">
        <f t="shared" si="249"/>
        <v>0.0006338324626341855</v>
      </c>
      <c r="R405">
        <f t="shared" si="250"/>
        <v>0.00024204887888499286</v>
      </c>
      <c r="S405">
        <f t="shared" si="233"/>
        <v>99.99707844203537</v>
      </c>
      <c r="T405">
        <f t="shared" si="251"/>
        <v>0.0006338324626340744</v>
      </c>
      <c r="U405">
        <f t="shared" si="252"/>
        <v>5.791451578795735</v>
      </c>
      <c r="V405">
        <f t="shared" si="253"/>
        <v>0.0025275955510339243</v>
      </c>
      <c r="W405">
        <f t="shared" si="254"/>
        <v>0.00022978141373035672</v>
      </c>
      <c r="Y405">
        <f t="shared" si="255"/>
        <v>0.029574510008433287</v>
      </c>
      <c r="Z405">
        <f t="shared" si="256"/>
        <v>88.82377015661831</v>
      </c>
      <c r="AA405">
        <f t="shared" si="257"/>
        <v>2.626919479483686</v>
      </c>
      <c r="AB405">
        <f t="shared" si="258"/>
        <v>45.725344818051</v>
      </c>
      <c r="AD405">
        <f t="shared" si="259"/>
        <v>7.114916905722588</v>
      </c>
      <c r="AE405">
        <f t="shared" si="260"/>
        <v>164.32988316428342</v>
      </c>
      <c r="AF405">
        <f t="shared" si="261"/>
        <v>88.82377015661831</v>
      </c>
      <c r="AG405">
        <f t="shared" si="262"/>
        <v>62.71258247809011</v>
      </c>
      <c r="AH405">
        <f t="shared" si="263"/>
        <v>75.7681763173542</v>
      </c>
      <c r="AJ405">
        <f t="shared" si="264"/>
        <v>7.114916905722588</v>
      </c>
      <c r="AK405">
        <f t="shared" si="265"/>
        <v>7.062010476812046</v>
      </c>
      <c r="AL405">
        <f t="shared" si="266"/>
        <v>62.71258247809011</v>
      </c>
      <c r="AM405">
        <f t="shared" si="267"/>
        <v>368</v>
      </c>
      <c r="AN405">
        <f t="shared" si="268"/>
        <v>7.527953279534035</v>
      </c>
      <c r="AO405">
        <f t="shared" si="269"/>
        <v>63.51882908347931</v>
      </c>
      <c r="AP405">
        <f t="shared" si="270"/>
        <v>6.621936746625916</v>
      </c>
      <c r="AQ405">
        <f t="shared" si="271"/>
        <v>61.90010696095866</v>
      </c>
      <c r="AR405">
        <f t="shared" si="272"/>
        <v>62.804129398577345</v>
      </c>
      <c r="AT405">
        <f t="shared" si="273"/>
        <v>78.26408596294847</v>
      </c>
      <c r="AU405">
        <f t="shared" si="274"/>
        <v>40.28935397828029</v>
      </c>
      <c r="AV405">
        <f t="shared" si="275"/>
        <v>42.689501434335526</v>
      </c>
      <c r="AX405">
        <f t="shared" si="276"/>
        <v>0.5747420421898831</v>
      </c>
      <c r="AY405">
        <f t="shared" si="277"/>
        <v>57.47420421898831</v>
      </c>
    </row>
    <row r="406" spans="1:51" ht="12.75">
      <c r="A406">
        <f t="shared" si="234"/>
        <v>281</v>
      </c>
      <c r="B406">
        <f t="shared" si="232"/>
        <v>0.6009952291393824</v>
      </c>
      <c r="C406">
        <f t="shared" si="235"/>
        <v>0.4034314645417866</v>
      </c>
      <c r="D406">
        <f t="shared" si="236"/>
        <v>0.03240312282037487</v>
      </c>
      <c r="E406">
        <f t="shared" si="237"/>
        <v>0.9995183194513122</v>
      </c>
      <c r="F406">
        <f t="shared" si="238"/>
        <v>0.00048168054868780175</v>
      </c>
      <c r="G406">
        <f t="shared" si="239"/>
        <v>0.011860813628228238</v>
      </c>
      <c r="H406">
        <f t="shared" si="240"/>
        <v>406</v>
      </c>
      <c r="I406">
        <f t="shared" si="241"/>
        <v>84.31124805974879</v>
      </c>
      <c r="J406">
        <f t="shared" si="242"/>
        <v>0.6416063173653556</v>
      </c>
      <c r="K406">
        <f t="shared" si="243"/>
        <v>89.38296679370102</v>
      </c>
      <c r="L406">
        <f t="shared" si="244"/>
        <v>406</v>
      </c>
      <c r="M406">
        <f t="shared" si="245"/>
        <v>0.0005135323032801107</v>
      </c>
      <c r="N406">
        <f t="shared" si="246"/>
        <v>0.6009952291393824</v>
      </c>
      <c r="O406">
        <f t="shared" si="247"/>
        <v>0.4034314645417866</v>
      </c>
      <c r="P406">
        <f t="shared" si="248"/>
        <v>0.9995183194513122</v>
      </c>
      <c r="Q406">
        <f t="shared" si="249"/>
        <v>0.0005898330482331459</v>
      </c>
      <c r="R406">
        <f t="shared" si="250"/>
        <v>0.00022524631739562578</v>
      </c>
      <c r="S406">
        <f t="shared" si="233"/>
        <v>99.99732049091426</v>
      </c>
      <c r="T406">
        <f t="shared" si="251"/>
        <v>0.0005898330482332608</v>
      </c>
      <c r="U406">
        <f t="shared" si="252"/>
        <v>5.6767639905030265</v>
      </c>
      <c r="V406">
        <f t="shared" si="253"/>
        <v>0.0024775418064789645</v>
      </c>
      <c r="W406">
        <f t="shared" si="254"/>
        <v>0.0002252310733162695</v>
      </c>
      <c r="Y406">
        <f t="shared" si="255"/>
        <v>0.029586655678484307</v>
      </c>
      <c r="Z406">
        <f t="shared" si="256"/>
        <v>89.38296679370102</v>
      </c>
      <c r="AA406">
        <f t="shared" si="257"/>
        <v>2.6445430620466284</v>
      </c>
      <c r="AB406">
        <f t="shared" si="258"/>
        <v>46.01375492787382</v>
      </c>
      <c r="AD406">
        <f t="shared" si="259"/>
        <v>7.664658914522616</v>
      </c>
      <c r="AE406">
        <f t="shared" si="260"/>
        <v>177.02701529859502</v>
      </c>
      <c r="AF406">
        <f t="shared" si="261"/>
        <v>89.38296679370102</v>
      </c>
      <c r="AG406">
        <f t="shared" si="262"/>
        <v>63.51882908347931</v>
      </c>
      <c r="AH406">
        <f t="shared" si="263"/>
        <v>76.45089793859016</v>
      </c>
      <c r="AJ406">
        <f t="shared" si="264"/>
        <v>7.664658914522616</v>
      </c>
      <c r="AK406">
        <f t="shared" si="265"/>
        <v>7.527953279534035</v>
      </c>
      <c r="AL406">
        <f t="shared" si="266"/>
        <v>63.51882908347931</v>
      </c>
      <c r="AM406">
        <f t="shared" si="267"/>
        <v>369</v>
      </c>
      <c r="AN406">
        <f t="shared" si="268"/>
        <v>8.021271235684074</v>
      </c>
      <c r="AO406">
        <f t="shared" si="269"/>
        <v>64.31882148792064</v>
      </c>
      <c r="AP406">
        <f t="shared" si="270"/>
        <v>7.062010476812046</v>
      </c>
      <c r="AQ406">
        <f t="shared" si="271"/>
        <v>62.71258247809011</v>
      </c>
      <c r="AR406">
        <f t="shared" si="272"/>
        <v>63.74051870225721</v>
      </c>
      <c r="AT406">
        <f t="shared" si="273"/>
        <v>84.31124805974879</v>
      </c>
      <c r="AU406">
        <f t="shared" si="274"/>
        <v>43.40286796295793</v>
      </c>
      <c r="AV406">
        <f t="shared" si="275"/>
        <v>45.987953487135705</v>
      </c>
      <c r="AX406">
        <f t="shared" si="276"/>
        <v>0.5783603733710065</v>
      </c>
      <c r="AY406">
        <f t="shared" si="277"/>
        <v>57.836037337100656</v>
      </c>
    </row>
    <row r="407" spans="1:51" ht="12.75">
      <c r="A407">
        <f t="shared" si="234"/>
        <v>282</v>
      </c>
      <c r="B407">
        <f t="shared" si="232"/>
        <v>0.6054954459966833</v>
      </c>
      <c r="C407">
        <f t="shared" si="235"/>
        <v>0.4115228456007618</v>
      </c>
      <c r="D407">
        <f t="shared" si="236"/>
        <v>0.029524332983027486</v>
      </c>
      <c r="E407">
        <f t="shared" si="237"/>
        <v>0.9995697206667158</v>
      </c>
      <c r="F407">
        <f t="shared" si="238"/>
        <v>0.0004302793332842114</v>
      </c>
      <c r="G407">
        <f t="shared" si="239"/>
        <v>0.010990551556029831</v>
      </c>
      <c r="H407">
        <f t="shared" si="240"/>
        <v>407</v>
      </c>
      <c r="I407">
        <f t="shared" si="241"/>
        <v>90.98724435275155</v>
      </c>
      <c r="J407">
        <f t="shared" si="242"/>
        <v>0.6446453768341528</v>
      </c>
      <c r="K407">
        <f t="shared" si="243"/>
        <v>89.93552306075506</v>
      </c>
      <c r="L407">
        <f t="shared" si="244"/>
        <v>407</v>
      </c>
      <c r="M407">
        <f t="shared" si="245"/>
        <v>0.00047585295847279096</v>
      </c>
      <c r="N407">
        <f t="shared" si="246"/>
        <v>0.6054954459966833</v>
      </c>
      <c r="O407">
        <f t="shared" si="247"/>
        <v>0.4115228456007618</v>
      </c>
      <c r="P407">
        <f t="shared" si="248"/>
        <v>0.9995697206667158</v>
      </c>
      <c r="Q407">
        <f t="shared" si="249"/>
        <v>0.0005491281842539008</v>
      </c>
      <c r="R407">
        <f t="shared" si="250"/>
        <v>0.00020970188369717578</v>
      </c>
      <c r="S407">
        <f t="shared" si="233"/>
        <v>99.99754573723166</v>
      </c>
      <c r="T407">
        <f t="shared" si="251"/>
        <v>0.0005491281842539688</v>
      </c>
      <c r="U407">
        <f t="shared" si="252"/>
        <v>5.565433389819408</v>
      </c>
      <c r="V407">
        <f t="shared" si="253"/>
        <v>0.0024289531707710993</v>
      </c>
      <c r="W407">
        <f t="shared" si="254"/>
        <v>0.00022081392461555446</v>
      </c>
      <c r="Y407">
        <f t="shared" si="255"/>
        <v>0.029598894634274692</v>
      </c>
      <c r="Z407">
        <f t="shared" si="256"/>
        <v>89.93552306075506</v>
      </c>
      <c r="AA407">
        <f t="shared" si="257"/>
        <v>2.6619920709536706</v>
      </c>
      <c r="AB407">
        <f t="shared" si="258"/>
        <v>46.298757565854366</v>
      </c>
      <c r="AD407">
        <f t="shared" si="259"/>
        <v>8.271567668431958</v>
      </c>
      <c r="AE407">
        <f t="shared" si="260"/>
        <v>191.04450080725732</v>
      </c>
      <c r="AF407">
        <f t="shared" si="261"/>
        <v>89.93552306075506</v>
      </c>
      <c r="AG407">
        <f t="shared" si="262"/>
        <v>64.31882148792064</v>
      </c>
      <c r="AH407">
        <f t="shared" si="263"/>
        <v>77.12717227433785</v>
      </c>
      <c r="AJ407">
        <f t="shared" si="264"/>
        <v>8.271567668431958</v>
      </c>
      <c r="AK407">
        <f t="shared" si="265"/>
        <v>8.021271235684074</v>
      </c>
      <c r="AL407">
        <f t="shared" si="266"/>
        <v>64.31882148792064</v>
      </c>
      <c r="AM407">
        <f t="shared" si="267"/>
        <v>370</v>
      </c>
      <c r="AN407">
        <f t="shared" si="268"/>
        <v>8.543574312058412</v>
      </c>
      <c r="AO407">
        <f t="shared" si="269"/>
        <v>65.11253597745905</v>
      </c>
      <c r="AP407">
        <f t="shared" si="270"/>
        <v>7.527953279534035</v>
      </c>
      <c r="AQ407">
        <f t="shared" si="271"/>
        <v>63.51882908347931</v>
      </c>
      <c r="AR407">
        <f t="shared" si="272"/>
        <v>64.69918284196595</v>
      </c>
      <c r="AT407">
        <f t="shared" si="273"/>
        <v>90.98724435275155</v>
      </c>
      <c r="AU407">
        <f t="shared" si="274"/>
        <v>46.84018310570582</v>
      </c>
      <c r="AV407">
        <f t="shared" si="275"/>
        <v>49.62940601059175</v>
      </c>
      <c r="AX407">
        <f t="shared" si="276"/>
        <v>0.5819357374519445</v>
      </c>
      <c r="AY407">
        <f t="shared" si="277"/>
        <v>58.19357374519445</v>
      </c>
    </row>
    <row r="408" spans="1:51" ht="12.75">
      <c r="A408">
        <f t="shared" si="234"/>
        <v>283</v>
      </c>
      <c r="B408">
        <f t="shared" si="232"/>
        <v>0.6099956628539841</v>
      </c>
      <c r="C408">
        <f t="shared" si="235"/>
        <v>0.4196945649807794</v>
      </c>
      <c r="D408">
        <f t="shared" si="236"/>
        <v>0.02677944034741719</v>
      </c>
      <c r="E408">
        <f t="shared" si="237"/>
        <v>0.9996173046656189</v>
      </c>
      <c r="F408">
        <f t="shared" si="238"/>
        <v>0.00038269533438106684</v>
      </c>
      <c r="G408">
        <f t="shared" si="239"/>
        <v>0.010163948217012709</v>
      </c>
      <c r="H408">
        <f t="shared" si="240"/>
        <v>408</v>
      </c>
      <c r="I408">
        <f t="shared" si="241"/>
        <v>98.38696327930629</v>
      </c>
      <c r="J408">
        <f t="shared" si="242"/>
        <v>0.6476478946648959</v>
      </c>
      <c r="K408">
        <f t="shared" si="243"/>
        <v>90.48143539361745</v>
      </c>
      <c r="L408">
        <f t="shared" si="244"/>
        <v>408</v>
      </c>
      <c r="M408">
        <f t="shared" si="245"/>
        <v>0.000440063886163769</v>
      </c>
      <c r="N408">
        <f t="shared" si="246"/>
        <v>0.6099956628539841</v>
      </c>
      <c r="O408">
        <f t="shared" si="247"/>
        <v>0.4196945649807794</v>
      </c>
      <c r="P408">
        <f t="shared" si="248"/>
        <v>0.9996173046656189</v>
      </c>
      <c r="Q408">
        <f t="shared" si="249"/>
        <v>0.00051144873891325</v>
      </c>
      <c r="R408">
        <f t="shared" si="250"/>
        <v>0.00019531280134596675</v>
      </c>
      <c r="S408">
        <f t="shared" si="233"/>
        <v>99.99775543911535</v>
      </c>
      <c r="T408">
        <f t="shared" si="251"/>
        <v>0.0005114487389132576</v>
      </c>
      <c r="U408">
        <f t="shared" si="252"/>
        <v>5.457330652762717</v>
      </c>
      <c r="V408">
        <f t="shared" si="253"/>
        <v>0.0023817732896097856</v>
      </c>
      <c r="W408">
        <f t="shared" si="254"/>
        <v>0.0002165248445099805</v>
      </c>
      <c r="Y408">
        <f t="shared" si="255"/>
        <v>0.029611252810636948</v>
      </c>
      <c r="Z408">
        <f t="shared" si="256"/>
        <v>90.48143539361745</v>
      </c>
      <c r="AA408">
        <f t="shared" si="257"/>
        <v>2.67926865810972</v>
      </c>
      <c r="AB408">
        <f t="shared" si="258"/>
        <v>46.58035202586358</v>
      </c>
      <c r="AD408">
        <f t="shared" si="259"/>
        <v>8.944269389027843</v>
      </c>
      <c r="AE408">
        <f t="shared" si="260"/>
        <v>206.58157546529333</v>
      </c>
      <c r="AF408">
        <f t="shared" si="261"/>
        <v>90.48143539361745</v>
      </c>
      <c r="AG408">
        <f t="shared" si="262"/>
        <v>65.11253597745905</v>
      </c>
      <c r="AH408">
        <f t="shared" si="263"/>
        <v>77.79698568553825</v>
      </c>
      <c r="AJ408">
        <f t="shared" si="264"/>
        <v>8.944269389027843</v>
      </c>
      <c r="AK408">
        <f t="shared" si="265"/>
        <v>8.543574312058412</v>
      </c>
      <c r="AL408">
        <f t="shared" si="266"/>
        <v>65.11253597745905</v>
      </c>
      <c r="AM408">
        <f t="shared" si="267"/>
        <v>371</v>
      </c>
      <c r="AN408">
        <f t="shared" si="268"/>
        <v>9.09658547273176</v>
      </c>
      <c r="AO408">
        <f t="shared" si="269"/>
        <v>65.89995029261901</v>
      </c>
      <c r="AP408">
        <f t="shared" si="270"/>
        <v>8.021271235684074</v>
      </c>
      <c r="AQ408">
        <f t="shared" si="271"/>
        <v>64.31882148792064</v>
      </c>
      <c r="AR408">
        <f t="shared" si="272"/>
        <v>65.68307245494294</v>
      </c>
      <c r="AT408">
        <f t="shared" si="273"/>
        <v>98.38696327930629</v>
      </c>
      <c r="AU408">
        <f t="shared" si="274"/>
        <v>50.650162261120336</v>
      </c>
      <c r="AV408">
        <f t="shared" si="275"/>
        <v>53.66561633416706</v>
      </c>
      <c r="AX408">
        <f t="shared" si="276"/>
        <v>0.5854681113704657</v>
      </c>
      <c r="AY408">
        <f t="shared" si="277"/>
        <v>58.546811137046575</v>
      </c>
    </row>
    <row r="409" spans="1:51" ht="12.75">
      <c r="A409">
        <f t="shared" si="234"/>
        <v>284</v>
      </c>
      <c r="B409">
        <f t="shared" si="232"/>
        <v>0.6144958797112849</v>
      </c>
      <c r="C409">
        <f t="shared" si="235"/>
        <v>0.4279466226818391</v>
      </c>
      <c r="D409">
        <f t="shared" si="236"/>
        <v>0.024168444913543995</v>
      </c>
      <c r="E409">
        <f t="shared" si="237"/>
        <v>0.9996612625471186</v>
      </c>
      <c r="F409">
        <f t="shared" si="238"/>
        <v>0.0003387374528813769</v>
      </c>
      <c r="G409">
        <f t="shared" si="239"/>
        <v>0.009378639809537912</v>
      </c>
      <c r="H409">
        <f t="shared" si="240"/>
        <v>409</v>
      </c>
      <c r="I409">
        <f t="shared" si="241"/>
        <v>106.6252697947753</v>
      </c>
      <c r="J409">
        <f t="shared" si="242"/>
        <v>0.6506138520143567</v>
      </c>
      <c r="K409">
        <f t="shared" si="243"/>
        <v>91.02070036624669</v>
      </c>
      <c r="L409">
        <f t="shared" si="244"/>
        <v>409</v>
      </c>
      <c r="M409">
        <f t="shared" si="245"/>
        <v>0.0004060627418985918</v>
      </c>
      <c r="N409">
        <f t="shared" si="246"/>
        <v>0.6144958797112849</v>
      </c>
      <c r="O409">
        <f t="shared" si="247"/>
        <v>0.4279466226818391</v>
      </c>
      <c r="P409">
        <f t="shared" si="248"/>
        <v>0.9996612625471186</v>
      </c>
      <c r="Q409">
        <f t="shared" si="249"/>
        <v>0.00047654952747848184</v>
      </c>
      <c r="R409">
        <f t="shared" si="250"/>
        <v>0.00018198543883340436</v>
      </c>
      <c r="S409">
        <f t="shared" si="233"/>
        <v>99.9979507519167</v>
      </c>
      <c r="T409">
        <f t="shared" si="251"/>
        <v>0.0004765495274784509</v>
      </c>
      <c r="U409">
        <f t="shared" si="252"/>
        <v>5.352332774864509</v>
      </c>
      <c r="V409">
        <f t="shared" si="253"/>
        <v>0.0023359484794680248</v>
      </c>
      <c r="W409">
        <f t="shared" si="254"/>
        <v>0.00021235895267891135</v>
      </c>
      <c r="Y409">
        <f t="shared" si="255"/>
        <v>0.0296237588252302</v>
      </c>
      <c r="Z409">
        <f t="shared" si="256"/>
        <v>91.02070036624669</v>
      </c>
      <c r="AA409">
        <f t="shared" si="257"/>
        <v>2.6963752757532338</v>
      </c>
      <c r="AB409">
        <f t="shared" si="258"/>
        <v>46.85853782099996</v>
      </c>
      <c r="AD409">
        <f t="shared" si="259"/>
        <v>9.693206344979572</v>
      </c>
      <c r="AE409">
        <f t="shared" si="260"/>
        <v>223.87941943167516</v>
      </c>
      <c r="AF409">
        <f t="shared" si="261"/>
        <v>91.02070036624669</v>
      </c>
      <c r="AG409">
        <f t="shared" si="262"/>
        <v>66.6810435185769</v>
      </c>
      <c r="AH409">
        <f t="shared" si="263"/>
        <v>78.8508719424118</v>
      </c>
      <c r="AJ409">
        <f t="shared" si="264"/>
        <v>9.693206344979572</v>
      </c>
      <c r="AK409">
        <f t="shared" si="265"/>
        <v>9.682150766781662</v>
      </c>
      <c r="AL409">
        <f t="shared" si="266"/>
        <v>66.6810435185769</v>
      </c>
      <c r="AM409">
        <f t="shared" si="267"/>
        <v>373</v>
      </c>
      <c r="AN409">
        <f t="shared" si="268"/>
        <v>10.3022505166118</v>
      </c>
      <c r="AO409">
        <f t="shared" si="269"/>
        <v>67.45579598513604</v>
      </c>
      <c r="AP409">
        <f t="shared" si="270"/>
        <v>9.09658547273176</v>
      </c>
      <c r="AQ409">
        <f t="shared" si="271"/>
        <v>65.89995029261901</v>
      </c>
      <c r="AR409">
        <f t="shared" si="272"/>
        <v>66.69485635510911</v>
      </c>
      <c r="AT409">
        <f t="shared" si="273"/>
        <v>106.6252697947753</v>
      </c>
      <c r="AU409">
        <f t="shared" si="274"/>
        <v>54.89195553592542</v>
      </c>
      <c r="AV409">
        <f t="shared" si="275"/>
        <v>58.15923806987744</v>
      </c>
      <c r="AX409">
        <f t="shared" si="276"/>
        <v>0.5889574729580668</v>
      </c>
      <c r="AY409">
        <f t="shared" si="277"/>
        <v>58.89574729580668</v>
      </c>
    </row>
    <row r="410" spans="1:51" ht="12.75">
      <c r="A410">
        <f t="shared" si="234"/>
        <v>285</v>
      </c>
      <c r="B410">
        <f t="shared" si="232"/>
        <v>0.6189960965685858</v>
      </c>
      <c r="C410">
        <f t="shared" si="235"/>
        <v>0.43627901870394104</v>
      </c>
      <c r="D410">
        <f t="shared" si="236"/>
        <v>0.02169134668140788</v>
      </c>
      <c r="E410">
        <f t="shared" si="237"/>
        <v>0.9997017751000797</v>
      </c>
      <c r="F410">
        <f t="shared" si="238"/>
        <v>0.000298224899920263</v>
      </c>
      <c r="G410">
        <f t="shared" si="239"/>
        <v>0.008632406330607077</v>
      </c>
      <c r="H410">
        <f t="shared" si="240"/>
        <v>410</v>
      </c>
      <c r="I410">
        <f t="shared" si="241"/>
        <v>115.84255440506757</v>
      </c>
      <c r="J410">
        <f t="shared" si="242"/>
        <v>0.6535432307625447</v>
      </c>
      <c r="K410">
        <f t="shared" si="243"/>
        <v>91.55331468409905</v>
      </c>
      <c r="L410">
        <f t="shared" si="244"/>
        <v>410</v>
      </c>
      <c r="M410">
        <f t="shared" si="245"/>
        <v>0.0003737534072077535</v>
      </c>
      <c r="N410">
        <f t="shared" si="246"/>
        <v>0.6189960965685858</v>
      </c>
      <c r="O410">
        <f t="shared" si="247"/>
        <v>0.43627901870394104</v>
      </c>
      <c r="P410">
        <f t="shared" si="248"/>
        <v>0.9997017751000797</v>
      </c>
      <c r="Q410">
        <f t="shared" si="249"/>
        <v>0.00044420700319744997</v>
      </c>
      <c r="R410">
        <f t="shared" si="250"/>
        <v>0.00016963442779493597</v>
      </c>
      <c r="S410">
        <f t="shared" si="233"/>
        <v>99.99813273735553</v>
      </c>
      <c r="T410">
        <f t="shared" si="251"/>
        <v>0.00044420700319746807</v>
      </c>
      <c r="U410">
        <f t="shared" si="252"/>
        <v>5.250322528090861</v>
      </c>
      <c r="V410">
        <f t="shared" si="253"/>
        <v>0.002291427577860391</v>
      </c>
      <c r="W410">
        <f t="shared" si="254"/>
        <v>0.00020831159798730828</v>
      </c>
      <c r="Y410">
        <f t="shared" si="255"/>
        <v>0.029636444544840348</v>
      </c>
      <c r="Z410">
        <f t="shared" si="256"/>
        <v>91.55331468409905</v>
      </c>
      <c r="AA410">
        <f t="shared" si="257"/>
        <v>2.713314733531619</v>
      </c>
      <c r="AB410">
        <f t="shared" si="258"/>
        <v>47.133314708815334</v>
      </c>
      <c r="AD410">
        <f t="shared" si="259"/>
        <v>10.531141309551597</v>
      </c>
      <c r="AE410">
        <f t="shared" si="260"/>
        <v>243.2328084665685</v>
      </c>
      <c r="AF410">
        <f t="shared" si="261"/>
        <v>91.55331468409905</v>
      </c>
      <c r="AG410">
        <f t="shared" si="262"/>
        <v>67.45579598513604</v>
      </c>
      <c r="AH410">
        <f t="shared" si="263"/>
        <v>79.50455533461755</v>
      </c>
      <c r="AJ410">
        <f t="shared" si="264"/>
        <v>10.531141309551597</v>
      </c>
      <c r="AK410">
        <f t="shared" si="265"/>
        <v>10.3022505166118</v>
      </c>
      <c r="AL410">
        <f t="shared" si="266"/>
        <v>67.45579598513604</v>
      </c>
      <c r="AM410">
        <f t="shared" si="267"/>
        <v>374</v>
      </c>
      <c r="AN410">
        <f t="shared" si="268"/>
        <v>10.959011749531754</v>
      </c>
      <c r="AO410">
        <f t="shared" si="269"/>
        <v>68.22418917550188</v>
      </c>
      <c r="AP410">
        <f t="shared" si="270"/>
        <v>9.682150766781662</v>
      </c>
      <c r="AQ410">
        <f t="shared" si="271"/>
        <v>66.6810435185769</v>
      </c>
      <c r="AR410">
        <f t="shared" si="272"/>
        <v>67.72359213054861</v>
      </c>
      <c r="AT410">
        <f t="shared" si="273"/>
        <v>115.84255440506757</v>
      </c>
      <c r="AU410">
        <f t="shared" si="274"/>
        <v>59.637857922313</v>
      </c>
      <c r="AV410">
        <f t="shared" si="275"/>
        <v>63.18684785730959</v>
      </c>
      <c r="AX410">
        <f t="shared" si="276"/>
        <v>0.5924038008971114</v>
      </c>
      <c r="AY410">
        <f t="shared" si="277"/>
        <v>59.240380089711145</v>
      </c>
    </row>
    <row r="411" spans="1:51" ht="12.75">
      <c r="A411">
        <f t="shared" si="234"/>
        <v>286</v>
      </c>
      <c r="B411">
        <f t="shared" si="232"/>
        <v>0.6234963134258866</v>
      </c>
      <c r="C411">
        <f t="shared" si="235"/>
        <v>0.44469175304708525</v>
      </c>
      <c r="D411">
        <f t="shared" si="236"/>
        <v>0.01934814565100885</v>
      </c>
      <c r="E411">
        <f t="shared" si="237"/>
        <v>0.9997390134279003</v>
      </c>
      <c r="F411">
        <f t="shared" si="238"/>
        <v>0.00026098657209971954</v>
      </c>
      <c r="G411">
        <f t="shared" si="239"/>
        <v>0.007923161767846605</v>
      </c>
      <c r="H411">
        <f t="shared" si="240"/>
        <v>411</v>
      </c>
      <c r="I411">
        <f t="shared" si="241"/>
        <v>126.21224068125832</v>
      </c>
      <c r="J411">
        <f t="shared" si="242"/>
        <v>0.656436013478313</v>
      </c>
      <c r="K411">
        <f t="shared" si="243"/>
        <v>92.0792751778751</v>
      </c>
      <c r="L411">
        <f t="shared" si="244"/>
        <v>411</v>
      </c>
      <c r="M411">
        <f t="shared" si="245"/>
        <v>0.00034304556495345397</v>
      </c>
      <c r="N411">
        <f t="shared" si="246"/>
        <v>0.6234963134258866</v>
      </c>
      <c r="O411">
        <f t="shared" si="247"/>
        <v>0.44469175304708525</v>
      </c>
      <c r="P411">
        <f t="shared" si="248"/>
        <v>0.9997390134279003</v>
      </c>
      <c r="Q411">
        <f t="shared" si="249"/>
        <v>0.0004142171881010229</v>
      </c>
      <c r="R411">
        <f t="shared" si="250"/>
        <v>0.00015818187282182802</v>
      </c>
      <c r="S411">
        <f t="shared" si="233"/>
        <v>99.99830237178332</v>
      </c>
      <c r="T411">
        <f t="shared" si="251"/>
        <v>0.00041421718810095276</v>
      </c>
      <c r="U411">
        <f t="shared" si="252"/>
        <v>5.151188139885674</v>
      </c>
      <c r="V411">
        <f t="shared" si="253"/>
        <v>0.002248161803266104</v>
      </c>
      <c r="W411">
        <f t="shared" si="254"/>
        <v>0.00020437834575146399</v>
      </c>
      <c r="Y411">
        <f t="shared" si="255"/>
        <v>0.029649345787422787</v>
      </c>
      <c r="Z411">
        <f t="shared" si="256"/>
        <v>92.0792751778751</v>
      </c>
      <c r="AA411">
        <f t="shared" si="257"/>
        <v>2.7300902696040747</v>
      </c>
      <c r="AB411">
        <f t="shared" si="258"/>
        <v>47.40468272373959</v>
      </c>
      <c r="AD411">
        <f t="shared" si="259"/>
        <v>11.473840061932574</v>
      </c>
      <c r="AE411">
        <f t="shared" si="260"/>
        <v>265.0058773429293</v>
      </c>
      <c r="AF411">
        <f t="shared" si="261"/>
        <v>92.0792751778751</v>
      </c>
      <c r="AG411">
        <f t="shared" si="262"/>
        <v>68.22418917550188</v>
      </c>
      <c r="AH411">
        <f t="shared" si="263"/>
        <v>80.15173217668848</v>
      </c>
      <c r="AJ411">
        <f t="shared" si="264"/>
        <v>11.473840061932574</v>
      </c>
      <c r="AK411">
        <f t="shared" si="265"/>
        <v>10.959011749531754</v>
      </c>
      <c r="AL411">
        <f t="shared" si="266"/>
        <v>68.22418917550188</v>
      </c>
      <c r="AM411">
        <f t="shared" si="267"/>
        <v>375</v>
      </c>
      <c r="AN411">
        <f t="shared" si="268"/>
        <v>11.654722036785753</v>
      </c>
      <c r="AO411">
        <f t="shared" si="269"/>
        <v>68.98620564296048</v>
      </c>
      <c r="AP411">
        <f t="shared" si="270"/>
        <v>10.3022505166118</v>
      </c>
      <c r="AQ411">
        <f t="shared" si="271"/>
        <v>67.45579598513604</v>
      </c>
      <c r="AR411">
        <f t="shared" si="272"/>
        <v>68.78808431856754</v>
      </c>
      <c r="AT411">
        <f t="shared" si="273"/>
        <v>126.21224068125832</v>
      </c>
      <c r="AU411">
        <f t="shared" si="274"/>
        <v>64.97717552391119</v>
      </c>
      <c r="AV411">
        <f t="shared" si="275"/>
        <v>68.84304037159545</v>
      </c>
      <c r="AX411">
        <f t="shared" si="276"/>
        <v>0.5958070746803683</v>
      </c>
      <c r="AY411">
        <f t="shared" si="277"/>
        <v>59.580707468036834</v>
      </c>
    </row>
    <row r="412" spans="1:51" ht="12.75">
      <c r="A412">
        <f t="shared" si="234"/>
        <v>287</v>
      </c>
      <c r="B412">
        <f t="shared" si="232"/>
        <v>0.6279965302831875</v>
      </c>
      <c r="C412">
        <f t="shared" si="235"/>
        <v>0.4531848257112717</v>
      </c>
      <c r="D412">
        <f t="shared" si="236"/>
        <v>0.01713884182234691</v>
      </c>
      <c r="E412">
        <f t="shared" si="237"/>
        <v>0.9997731395308337</v>
      </c>
      <c r="F412">
        <f t="shared" si="238"/>
        <v>0.0002268604691663123</v>
      </c>
      <c r="G412">
        <f t="shared" si="239"/>
        <v>0.007248945034436437</v>
      </c>
      <c r="H412">
        <f t="shared" si="240"/>
        <v>412</v>
      </c>
      <c r="I412">
        <f t="shared" si="241"/>
        <v>137.95110809220589</v>
      </c>
      <c r="J412">
        <f t="shared" si="242"/>
        <v>0.6592921833869979</v>
      </c>
      <c r="K412">
        <f t="shared" si="243"/>
        <v>92.598578797636</v>
      </c>
      <c r="L412">
        <f t="shared" si="244"/>
        <v>412</v>
      </c>
      <c r="M412">
        <f t="shared" si="245"/>
        <v>0.0003138543068432937</v>
      </c>
      <c r="N412">
        <f t="shared" si="246"/>
        <v>0.6279965302831875</v>
      </c>
      <c r="O412">
        <f t="shared" si="247"/>
        <v>0.4531848257112717</v>
      </c>
      <c r="P412">
        <f t="shared" si="248"/>
        <v>0.9997731395308337</v>
      </c>
      <c r="Q412">
        <f t="shared" si="249"/>
        <v>0.0003863938169842031</v>
      </c>
      <c r="R412">
        <f t="shared" si="250"/>
        <v>0.00014755664268192877</v>
      </c>
      <c r="S412">
        <f t="shared" si="233"/>
        <v>99.99846055365614</v>
      </c>
      <c r="T412">
        <f t="shared" si="251"/>
        <v>0.0003863938169842475</v>
      </c>
      <c r="U412">
        <f t="shared" si="252"/>
        <v>5.054822992729127</v>
      </c>
      <c r="V412">
        <f t="shared" si="253"/>
        <v>0.0022061046240056557</v>
      </c>
      <c r="W412">
        <f t="shared" si="254"/>
        <v>0.00020055496581869597</v>
      </c>
      <c r="Y412">
        <f t="shared" si="255"/>
        <v>0.029662503201127705</v>
      </c>
      <c r="Z412">
        <f t="shared" si="256"/>
        <v>92.598578797636</v>
      </c>
      <c r="AA412">
        <f t="shared" si="257"/>
        <v>2.7467056400047536</v>
      </c>
      <c r="AB412">
        <f t="shared" si="258"/>
        <v>47.67264221882037</v>
      </c>
      <c r="AD412">
        <f t="shared" si="259"/>
        <v>12.541009826564169</v>
      </c>
      <c r="AE412">
        <f t="shared" si="260"/>
        <v>289.6537945374809</v>
      </c>
      <c r="AF412">
        <f t="shared" si="261"/>
        <v>92.598578797636</v>
      </c>
      <c r="AG412">
        <f t="shared" si="262"/>
        <v>69.74182893468276</v>
      </c>
      <c r="AH412">
        <f t="shared" si="263"/>
        <v>81.17020386615937</v>
      </c>
      <c r="AJ412">
        <f t="shared" si="264"/>
        <v>12.541009826564169</v>
      </c>
      <c r="AK412">
        <f t="shared" si="265"/>
        <v>12.39184492948448</v>
      </c>
      <c r="AL412">
        <f t="shared" si="266"/>
        <v>69.74182893468276</v>
      </c>
      <c r="AM412">
        <f t="shared" si="267"/>
        <v>377</v>
      </c>
      <c r="AN412">
        <f t="shared" si="268"/>
        <v>13.173037210613463</v>
      </c>
      <c r="AO412">
        <f t="shared" si="269"/>
        <v>70.49104352194416</v>
      </c>
      <c r="AP412">
        <f t="shared" si="270"/>
        <v>11.654722036785753</v>
      </c>
      <c r="AQ412">
        <f t="shared" si="271"/>
        <v>68.98620564296048</v>
      </c>
      <c r="AR412">
        <f t="shared" si="272"/>
        <v>69.88488784540054</v>
      </c>
      <c r="AT412">
        <f t="shared" si="273"/>
        <v>137.95110809220589</v>
      </c>
      <c r="AU412">
        <f t="shared" si="274"/>
        <v>71.02154163879503</v>
      </c>
      <c r="AV412">
        <f t="shared" si="275"/>
        <v>75.24605895938502</v>
      </c>
      <c r="AX412">
        <f t="shared" si="276"/>
        <v>0.5991672745729387</v>
      </c>
      <c r="AY412">
        <f t="shared" si="277"/>
        <v>59.916727457293874</v>
      </c>
    </row>
    <row r="413" spans="1:51" ht="12.75">
      <c r="A413">
        <f t="shared" si="234"/>
        <v>288</v>
      </c>
      <c r="B413">
        <f t="shared" si="232"/>
        <v>0.6324967471404883</v>
      </c>
      <c r="C413">
        <f t="shared" si="235"/>
        <v>0.4617582366965006</v>
      </c>
      <c r="D413">
        <f t="shared" si="236"/>
        <v>0.015063435195422066</v>
      </c>
      <c r="E413">
        <f t="shared" si="237"/>
        <v>0.9998043068490724</v>
      </c>
      <c r="F413">
        <f t="shared" si="238"/>
        <v>0.00019569315092760053</v>
      </c>
      <c r="G413">
        <f t="shared" si="239"/>
        <v>0.006607911585116929</v>
      </c>
      <c r="H413">
        <f t="shared" si="240"/>
        <v>413</v>
      </c>
      <c r="I413">
        <f t="shared" si="241"/>
        <v>151.3337439702297</v>
      </c>
      <c r="J413">
        <f t="shared" si="242"/>
        <v>0.6621117243396933</v>
      </c>
      <c r="K413">
        <f t="shared" si="243"/>
        <v>93.11122260721697</v>
      </c>
      <c r="L413">
        <f t="shared" si="244"/>
        <v>413</v>
      </c>
      <c r="M413">
        <f t="shared" si="245"/>
        <v>0.00028609977043230254</v>
      </c>
      <c r="N413">
        <f t="shared" si="246"/>
        <v>0.6324967471404883</v>
      </c>
      <c r="O413">
        <f t="shared" si="247"/>
        <v>0.4617582366965006</v>
      </c>
      <c r="P413">
        <f t="shared" si="248"/>
        <v>0.9998043068490724</v>
      </c>
      <c r="Q413">
        <f t="shared" si="249"/>
        <v>0.00036056667103760156</v>
      </c>
      <c r="R413">
        <f t="shared" si="250"/>
        <v>0.00013769373396438963</v>
      </c>
      <c r="S413">
        <f t="shared" si="233"/>
        <v>99.99860811029883</v>
      </c>
      <c r="T413">
        <f t="shared" si="251"/>
        <v>0.0003605666710374488</v>
      </c>
      <c r="U413">
        <f t="shared" si="252"/>
        <v>4.961125342733563</v>
      </c>
      <c r="V413">
        <f t="shared" si="253"/>
        <v>0.0021652116354260354</v>
      </c>
      <c r="W413">
        <f t="shared" si="254"/>
        <v>0.00019683742140236683</v>
      </c>
      <c r="Y413">
        <f t="shared" si="255"/>
        <v>0.029675963376104907</v>
      </c>
      <c r="Z413">
        <f t="shared" si="256"/>
        <v>93.11122260721697</v>
      </c>
      <c r="AA413">
        <f t="shared" si="257"/>
        <v>2.763165231996122</v>
      </c>
      <c r="AB413">
        <f t="shared" si="258"/>
        <v>47.93719391960655</v>
      </c>
      <c r="AD413">
        <f t="shared" si="259"/>
        <v>13.7576130882027</v>
      </c>
      <c r="AE413">
        <f t="shared" si="260"/>
        <v>317.7531067981125</v>
      </c>
      <c r="AF413">
        <f t="shared" si="261"/>
        <v>93.11122260721697</v>
      </c>
      <c r="AG413">
        <f t="shared" si="262"/>
        <v>70.49104352194416</v>
      </c>
      <c r="AH413">
        <f t="shared" si="263"/>
        <v>81.80113306458057</v>
      </c>
      <c r="AJ413">
        <f t="shared" si="264"/>
        <v>13.7576130882027</v>
      </c>
      <c r="AK413">
        <f t="shared" si="265"/>
        <v>13.173037210613463</v>
      </c>
      <c r="AL413">
        <f t="shared" si="266"/>
        <v>70.49104352194416</v>
      </c>
      <c r="AM413">
        <f t="shared" si="267"/>
        <v>378</v>
      </c>
      <c r="AN413">
        <f t="shared" si="268"/>
        <v>14.001168217360366</v>
      </c>
      <c r="AO413">
        <f t="shared" si="269"/>
        <v>71.23383473614173</v>
      </c>
      <c r="AP413">
        <f t="shared" si="270"/>
        <v>12.39184492948448</v>
      </c>
      <c r="AQ413">
        <f t="shared" si="271"/>
        <v>69.74182893468276</v>
      </c>
      <c r="AR413">
        <f t="shared" si="272"/>
        <v>71.01537822547233</v>
      </c>
      <c r="AT413">
        <f t="shared" si="273"/>
        <v>151.3337439702297</v>
      </c>
      <c r="AU413">
        <f t="shared" si="274"/>
        <v>77.91235930692955</v>
      </c>
      <c r="AV413">
        <f t="shared" si="275"/>
        <v>82.5456785292162</v>
      </c>
      <c r="AX413">
        <f t="shared" si="276"/>
        <v>0.6024843815761098</v>
      </c>
      <c r="AY413">
        <f t="shared" si="277"/>
        <v>60.248438157610984</v>
      </c>
    </row>
    <row r="414" spans="1:51" ht="12.75">
      <c r="A414">
        <f t="shared" si="234"/>
        <v>289</v>
      </c>
      <c r="B414">
        <f t="shared" si="232"/>
        <v>0.6369969639977892</v>
      </c>
      <c r="C414">
        <f t="shared" si="235"/>
        <v>0.47041198600277156</v>
      </c>
      <c r="D414">
        <f t="shared" si="236"/>
        <v>0.013121925770234308</v>
      </c>
      <c r="E414">
        <f t="shared" si="237"/>
        <v>0.9998326607695257</v>
      </c>
      <c r="F414">
        <f t="shared" si="238"/>
        <v>0.0001673392304742949</v>
      </c>
      <c r="G414">
        <f t="shared" si="239"/>
        <v>0.005998325657018141</v>
      </c>
      <c r="H414">
        <f t="shared" si="240"/>
        <v>414</v>
      </c>
      <c r="I414">
        <f t="shared" si="241"/>
        <v>166.71318917638013</v>
      </c>
      <c r="J414">
        <f t="shared" si="242"/>
        <v>0.6648946207844801</v>
      </c>
      <c r="K414">
        <f t="shared" si="243"/>
        <v>93.6172037789964</v>
      </c>
      <c r="L414">
        <f t="shared" si="244"/>
        <v>414</v>
      </c>
      <c r="M414">
        <f t="shared" si="245"/>
        <v>0.0002597068031776205</v>
      </c>
      <c r="N414">
        <f t="shared" si="246"/>
        <v>0.6369969639977892</v>
      </c>
      <c r="O414">
        <f t="shared" si="247"/>
        <v>0.47041198600277156</v>
      </c>
      <c r="P414">
        <f t="shared" si="248"/>
        <v>0.9998326607695257</v>
      </c>
      <c r="Q414">
        <f t="shared" si="249"/>
        <v>0.0003365800803684822</v>
      </c>
      <c r="R414">
        <f t="shared" si="250"/>
        <v>0.00012853369922018556</v>
      </c>
      <c r="S414">
        <f t="shared" si="233"/>
        <v>99.9987458040328</v>
      </c>
      <c r="T414">
        <f t="shared" si="251"/>
        <v>0.00033658008036825606</v>
      </c>
      <c r="U414">
        <f t="shared" si="252"/>
        <v>4.869998055917115</v>
      </c>
      <c r="V414">
        <f t="shared" si="253"/>
        <v>0.0021254404448011553</v>
      </c>
      <c r="W414">
        <f t="shared" si="254"/>
        <v>0.0001932218586182868</v>
      </c>
      <c r="Y414">
        <f t="shared" si="255"/>
        <v>0.02968978026509933</v>
      </c>
      <c r="Z414">
        <f t="shared" si="256"/>
        <v>93.6172037789964</v>
      </c>
      <c r="AA414">
        <f t="shared" si="257"/>
        <v>2.7794742092314295</v>
      </c>
      <c r="AB414">
        <f t="shared" si="258"/>
        <v>48.19833899411391</v>
      </c>
      <c r="AD414">
        <f t="shared" si="259"/>
        <v>15.155744470580009</v>
      </c>
      <c r="AE414">
        <f t="shared" si="260"/>
        <v>350.0450885259086</v>
      </c>
      <c r="AF414">
        <f t="shared" si="261"/>
        <v>93.6172037789964</v>
      </c>
      <c r="AG414">
        <f t="shared" si="262"/>
        <v>71.97018871005722</v>
      </c>
      <c r="AH414">
        <f t="shared" si="263"/>
        <v>82.79369624452681</v>
      </c>
      <c r="AJ414">
        <f t="shared" si="264"/>
        <v>15.155744470580009</v>
      </c>
      <c r="AK414">
        <f t="shared" si="265"/>
        <v>14.87934152951352</v>
      </c>
      <c r="AL414">
        <f t="shared" si="266"/>
        <v>71.97018871005722</v>
      </c>
      <c r="AM414">
        <f t="shared" si="267"/>
        <v>380</v>
      </c>
      <c r="AN414">
        <f t="shared" si="268"/>
        <v>15.810919368976776</v>
      </c>
      <c r="AO414">
        <f t="shared" si="269"/>
        <v>72.700092323866</v>
      </c>
      <c r="AP414">
        <f t="shared" si="270"/>
        <v>14.001168217360366</v>
      </c>
      <c r="AQ414">
        <f t="shared" si="271"/>
        <v>71.23383473614173</v>
      </c>
      <c r="AR414">
        <f t="shared" si="272"/>
        <v>72.18675408656729</v>
      </c>
      <c r="AT414">
        <f t="shared" si="273"/>
        <v>166.71318917638013</v>
      </c>
      <c r="AU414">
        <f t="shared" si="274"/>
        <v>85.8314335651604</v>
      </c>
      <c r="AV414">
        <f t="shared" si="275"/>
        <v>90.93446682348007</v>
      </c>
      <c r="AX414">
        <f t="shared" si="276"/>
        <v>0.605758377393506</v>
      </c>
      <c r="AY414">
        <f t="shared" si="277"/>
        <v>60.575837739350604</v>
      </c>
    </row>
    <row r="415" spans="1:51" ht="12.75">
      <c r="A415">
        <f t="shared" si="234"/>
        <v>290</v>
      </c>
      <c r="B415">
        <f t="shared" si="232"/>
        <v>0.64149718085509</v>
      </c>
      <c r="C415">
        <f t="shared" si="235"/>
        <v>0.47914607363008477</v>
      </c>
      <c r="D415">
        <f t="shared" si="236"/>
        <v>0.011314313546783637</v>
      </c>
      <c r="E415">
        <f t="shared" si="237"/>
        <v>0.9998583390989905</v>
      </c>
      <c r="F415">
        <f t="shared" si="238"/>
        <v>0.00014166090100953266</v>
      </c>
      <c r="G415">
        <f t="shared" si="239"/>
        <v>0.00541855308411699</v>
      </c>
      <c r="H415">
        <f t="shared" si="240"/>
        <v>415</v>
      </c>
      <c r="I415">
        <f t="shared" si="241"/>
        <v>184.5511125343087</v>
      </c>
      <c r="J415">
        <f t="shared" si="242"/>
        <v>0.6676408577390118</v>
      </c>
      <c r="K415">
        <f t="shared" si="243"/>
        <v>94.11651958891125</v>
      </c>
      <c r="L415">
        <f t="shared" si="244"/>
        <v>415</v>
      </c>
      <c r="M415">
        <f t="shared" si="245"/>
        <v>0.00023460465132928737</v>
      </c>
      <c r="N415">
        <f t="shared" si="246"/>
        <v>0.64149718085509</v>
      </c>
      <c r="O415">
        <f t="shared" si="247"/>
        <v>0.47914607363008477</v>
      </c>
      <c r="P415">
        <f t="shared" si="248"/>
        <v>0.9998583390989905</v>
      </c>
      <c r="Q415">
        <f t="shared" si="249"/>
        <v>0.0003142915770725304</v>
      </c>
      <c r="R415">
        <f t="shared" si="250"/>
        <v>0.00012002213259516835</v>
      </c>
      <c r="S415">
        <f t="shared" si="233"/>
        <v>99.99887433773202</v>
      </c>
      <c r="T415">
        <f t="shared" si="251"/>
        <v>0.00031429157707264115</v>
      </c>
      <c r="U415">
        <f t="shared" si="252"/>
        <v>4.7813483609031</v>
      </c>
      <c r="V415">
        <f t="shared" si="253"/>
        <v>0.0020867505634010715</v>
      </c>
      <c r="W415">
        <f t="shared" si="254"/>
        <v>0.00018970459667282466</v>
      </c>
      <c r="Y415">
        <f t="shared" si="255"/>
        <v>0.029704017016792893</v>
      </c>
      <c r="Z415">
        <f t="shared" si="256"/>
        <v>94.11651958891125</v>
      </c>
      <c r="AA415">
        <f t="shared" si="257"/>
        <v>2.795638699430341</v>
      </c>
      <c r="AB415">
        <f t="shared" si="258"/>
        <v>48.45607914417079</v>
      </c>
      <c r="AD415">
        <f t="shared" si="259"/>
        <v>16.777373866755333</v>
      </c>
      <c r="AE415">
        <f t="shared" si="260"/>
        <v>387.4990985643006</v>
      </c>
      <c r="AF415">
        <f t="shared" si="261"/>
        <v>94.11651958891125</v>
      </c>
      <c r="AG415">
        <f t="shared" si="262"/>
        <v>72.700092323866</v>
      </c>
      <c r="AH415">
        <f t="shared" si="263"/>
        <v>83.40830595638863</v>
      </c>
      <c r="AJ415">
        <f t="shared" si="264"/>
        <v>16.777373866755333</v>
      </c>
      <c r="AK415">
        <f t="shared" si="265"/>
        <v>15.810919368976776</v>
      </c>
      <c r="AL415">
        <f t="shared" si="266"/>
        <v>72.700092323866</v>
      </c>
      <c r="AM415">
        <f t="shared" si="267"/>
        <v>381</v>
      </c>
      <c r="AN415">
        <f t="shared" si="268"/>
        <v>16.79955011417761</v>
      </c>
      <c r="AO415">
        <f t="shared" si="269"/>
        <v>73.42353315545697</v>
      </c>
      <c r="AP415">
        <f t="shared" si="270"/>
        <v>14.87934152951352</v>
      </c>
      <c r="AQ415">
        <f t="shared" si="271"/>
        <v>71.97018871005722</v>
      </c>
      <c r="AR415">
        <f t="shared" si="272"/>
        <v>73.4073054557272</v>
      </c>
      <c r="AT415">
        <f t="shared" si="273"/>
        <v>184.5511125343087</v>
      </c>
      <c r="AU415">
        <f t="shared" si="274"/>
        <v>95.01651096074792</v>
      </c>
      <c r="AV415">
        <f t="shared" si="275"/>
        <v>100.66424320053201</v>
      </c>
      <c r="AX415">
        <f t="shared" si="276"/>
        <v>0.6089892443988374</v>
      </c>
      <c r="AY415">
        <f t="shared" si="277"/>
        <v>60.89892443988374</v>
      </c>
    </row>
    <row r="416" spans="1:51" ht="12.75">
      <c r="A416">
        <f t="shared" si="234"/>
        <v>291</v>
      </c>
      <c r="B416">
        <f t="shared" si="232"/>
        <v>0.6459973977123908</v>
      </c>
      <c r="C416">
        <f t="shared" si="235"/>
        <v>0.4879604995784403</v>
      </c>
      <c r="D416">
        <f t="shared" si="236"/>
        <v>0.009640598525070057</v>
      </c>
      <c r="E416">
        <f t="shared" si="237"/>
        <v>0.9998814725061875</v>
      </c>
      <c r="F416">
        <f t="shared" si="238"/>
        <v>0.0001185274938124703</v>
      </c>
      <c r="G416">
        <f t="shared" si="239"/>
        <v>0.004867054638696913</v>
      </c>
      <c r="H416">
        <f t="shared" si="240"/>
        <v>416</v>
      </c>
      <c r="I416">
        <f t="shared" si="241"/>
        <v>205.46307248108812</v>
      </c>
      <c r="J416">
        <f t="shared" si="242"/>
        <v>0.6703504207645842</v>
      </c>
      <c r="K416">
        <f t="shared" si="243"/>
        <v>94.60916741174259</v>
      </c>
      <c r="L416">
        <f t="shared" si="244"/>
        <v>416</v>
      </c>
      <c r="M416">
        <f t="shared" si="245"/>
        <v>0.00021072667163842204</v>
      </c>
      <c r="N416">
        <f t="shared" si="246"/>
        <v>0.6459973977123908</v>
      </c>
      <c r="O416">
        <f t="shared" si="247"/>
        <v>0.4879604995784403</v>
      </c>
      <c r="P416">
        <f t="shared" si="248"/>
        <v>0.9998814725061875</v>
      </c>
      <c r="Q416">
        <f t="shared" si="249"/>
        <v>0.0002935706826401095</v>
      </c>
      <c r="R416">
        <f t="shared" si="250"/>
        <v>0.00011210920676297342</v>
      </c>
      <c r="S416">
        <f t="shared" si="233"/>
        <v>99.99899435986461</v>
      </c>
      <c r="T416">
        <f t="shared" si="251"/>
        <v>0.00029357068264003504</v>
      </c>
      <c r="U416">
        <f t="shared" si="252"/>
        <v>4.695087616891705</v>
      </c>
      <c r="V416">
        <f t="shared" si="253"/>
        <v>0.0020491033052265645</v>
      </c>
      <c r="W416">
        <f t="shared" si="254"/>
        <v>0.0001862821186569604</v>
      </c>
      <c r="Y416">
        <f t="shared" si="255"/>
        <v>0.029718748363786348</v>
      </c>
      <c r="Z416">
        <f t="shared" si="256"/>
        <v>94.60916741174259</v>
      </c>
      <c r="AA416">
        <f t="shared" si="257"/>
        <v>2.811666039216914</v>
      </c>
      <c r="AB416">
        <f t="shared" si="258"/>
        <v>48.71041672547975</v>
      </c>
      <c r="AD416">
        <f t="shared" si="259"/>
        <v>18.678461134644373</v>
      </c>
      <c r="AE416">
        <f t="shared" si="260"/>
        <v>431.4076153828234</v>
      </c>
      <c r="AF416">
        <f t="shared" si="261"/>
        <v>94.60916741174259</v>
      </c>
      <c r="AG416">
        <f t="shared" si="262"/>
        <v>74.14049943465587</v>
      </c>
      <c r="AH416">
        <f t="shared" si="263"/>
        <v>84.37483342319922</v>
      </c>
      <c r="AJ416">
        <f t="shared" si="264"/>
        <v>18.678461134644373</v>
      </c>
      <c r="AK416">
        <f t="shared" si="265"/>
        <v>17.849199403368175</v>
      </c>
      <c r="AL416">
        <f t="shared" si="266"/>
        <v>74.14049943465587</v>
      </c>
      <c r="AM416">
        <f t="shared" si="267"/>
        <v>383</v>
      </c>
      <c r="AN416">
        <f t="shared" si="268"/>
        <v>18.964185385086445</v>
      </c>
      <c r="AO416">
        <f t="shared" si="269"/>
        <v>74.85098000101507</v>
      </c>
      <c r="AP416">
        <f t="shared" si="270"/>
        <v>16.79955011417761</v>
      </c>
      <c r="AQ416">
        <f t="shared" si="271"/>
        <v>73.42353315545697</v>
      </c>
      <c r="AR416">
        <f t="shared" si="272"/>
        <v>74.66891356196999</v>
      </c>
      <c r="AT416">
        <f t="shared" si="273"/>
        <v>205.46307248108812</v>
      </c>
      <c r="AU416">
        <f t="shared" si="274"/>
        <v>105.78458891510199</v>
      </c>
      <c r="AV416">
        <f t="shared" si="275"/>
        <v>112.07076680786625</v>
      </c>
      <c r="AX416">
        <f t="shared" si="276"/>
        <v>0.6121769656053931</v>
      </c>
      <c r="AY416">
        <f t="shared" si="277"/>
        <v>61.217696560539316</v>
      </c>
    </row>
    <row r="417" spans="1:51" ht="12.75">
      <c r="A417">
        <f t="shared" si="234"/>
        <v>292</v>
      </c>
      <c r="B417">
        <f t="shared" si="232"/>
        <v>0.6504976145696917</v>
      </c>
      <c r="C417">
        <f t="shared" si="235"/>
        <v>0.496855263847838</v>
      </c>
      <c r="D417">
        <f t="shared" si="236"/>
        <v>0.008100780705093562</v>
      </c>
      <c r="E417">
        <f t="shared" si="237"/>
        <v>0.9999021849349369</v>
      </c>
      <c r="F417">
        <f t="shared" si="238"/>
        <v>9.781506506312265E-05</v>
      </c>
      <c r="G417">
        <f t="shared" si="239"/>
        <v>0.004342379857313244</v>
      </c>
      <c r="H417">
        <f t="shared" si="240"/>
        <v>417</v>
      </c>
      <c r="I417">
        <f t="shared" si="241"/>
        <v>230.28846689122423</v>
      </c>
      <c r="J417">
        <f t="shared" si="242"/>
        <v>0.6730232959419435</v>
      </c>
      <c r="K417">
        <f t="shared" si="243"/>
        <v>95.09514471671702</v>
      </c>
      <c r="L417">
        <f t="shared" si="244"/>
        <v>417</v>
      </c>
      <c r="M417">
        <f t="shared" si="245"/>
        <v>0.00018801006404282723</v>
      </c>
      <c r="N417">
        <f t="shared" si="246"/>
        <v>0.6504976145696917</v>
      </c>
      <c r="O417">
        <f t="shared" si="247"/>
        <v>0.496855263847838</v>
      </c>
      <c r="P417">
        <f t="shared" si="248"/>
        <v>0.9999021849349369</v>
      </c>
      <c r="Q417">
        <f t="shared" si="249"/>
        <v>0.00027429781534247106</v>
      </c>
      <c r="R417">
        <f t="shared" si="250"/>
        <v>0.00010474925567604874</v>
      </c>
      <c r="S417">
        <f t="shared" si="233"/>
        <v>99.99910646907138</v>
      </c>
      <c r="T417">
        <f t="shared" si="251"/>
        <v>0.00027429781534258545</v>
      </c>
      <c r="U417">
        <f t="shared" si="252"/>
        <v>4.61113109584028</v>
      </c>
      <c r="V417">
        <f t="shared" si="253"/>
        <v>0.002012461691944874</v>
      </c>
      <c r="W417">
        <f t="shared" si="254"/>
        <v>0.00018295106290407945</v>
      </c>
      <c r="Y417">
        <f t="shared" si="255"/>
        <v>0.029734063756154634</v>
      </c>
      <c r="Z417">
        <f t="shared" si="256"/>
        <v>95.09514471671702</v>
      </c>
      <c r="AA417">
        <f t="shared" si="257"/>
        <v>2.827565095907615</v>
      </c>
      <c r="AB417">
        <f t="shared" si="258"/>
        <v>48.961354906312316</v>
      </c>
      <c r="AD417">
        <f t="shared" si="259"/>
        <v>20.935315171929474</v>
      </c>
      <c r="AE417">
        <f t="shared" si="260"/>
        <v>483.5331096338679</v>
      </c>
      <c r="AF417">
        <f t="shared" si="261"/>
        <v>95.09514471671702</v>
      </c>
      <c r="AG417">
        <f t="shared" si="262"/>
        <v>75.55496426483376</v>
      </c>
      <c r="AH417">
        <f t="shared" si="263"/>
        <v>85.32505449077539</v>
      </c>
      <c r="AJ417">
        <f t="shared" si="264"/>
        <v>20.935315171929474</v>
      </c>
      <c r="AK417">
        <f t="shared" si="265"/>
        <v>20.149218775547673</v>
      </c>
      <c r="AL417">
        <f t="shared" si="266"/>
        <v>75.55496426483376</v>
      </c>
      <c r="AM417">
        <f t="shared" si="267"/>
        <v>385</v>
      </c>
      <c r="AN417">
        <f t="shared" si="268"/>
        <v>21.40944850548567</v>
      </c>
      <c r="AO417">
        <f t="shared" si="269"/>
        <v>76.25244217113469</v>
      </c>
      <c r="AP417">
        <f t="shared" si="270"/>
        <v>18.964185385086445</v>
      </c>
      <c r="AQ417">
        <f t="shared" si="271"/>
        <v>74.85098000101507</v>
      </c>
      <c r="AR417">
        <f t="shared" si="272"/>
        <v>75.99003166220905</v>
      </c>
      <c r="AT417">
        <f t="shared" si="273"/>
        <v>230.28846689122423</v>
      </c>
      <c r="AU417">
        <f t="shared" si="274"/>
        <v>118.5679394240375</v>
      </c>
      <c r="AV417">
        <f t="shared" si="275"/>
        <v>125.61189103157685</v>
      </c>
      <c r="AX417">
        <f t="shared" si="276"/>
        <v>0.6153215246375806</v>
      </c>
      <c r="AY417">
        <f t="shared" si="277"/>
        <v>61.53215246375806</v>
      </c>
    </row>
    <row r="418" spans="1:51" ht="12.75">
      <c r="A418">
        <f t="shared" si="234"/>
        <v>293</v>
      </c>
      <c r="B418">
        <f t="shared" si="232"/>
        <v>0.6549978314269925</v>
      </c>
      <c r="C418">
        <f t="shared" si="235"/>
        <v>0.5058303664382781</v>
      </c>
      <c r="D418">
        <f t="shared" si="236"/>
        <v>0.00669486008685416</v>
      </c>
      <c r="E418">
        <f t="shared" si="237"/>
        <v>0.9999205939905681</v>
      </c>
      <c r="F418">
        <f t="shared" si="238"/>
        <v>7.940600943190379E-05</v>
      </c>
      <c r="G418">
        <f t="shared" si="239"/>
        <v>0.003843161312501181</v>
      </c>
      <c r="H418">
        <f t="shared" si="240"/>
        <v>418</v>
      </c>
      <c r="I418">
        <f t="shared" si="241"/>
        <v>260.2024527950888</v>
      </c>
      <c r="J418">
        <f t="shared" si="242"/>
        <v>0.6756594698478439</v>
      </c>
      <c r="K418">
        <f t="shared" si="243"/>
        <v>95.57444906324434</v>
      </c>
      <c r="L418">
        <f t="shared" si="244"/>
        <v>418</v>
      </c>
      <c r="M418">
        <f t="shared" si="245"/>
        <v>0.00016639562365171052</v>
      </c>
      <c r="N418">
        <f t="shared" si="246"/>
        <v>0.6549978314269925</v>
      </c>
      <c r="O418">
        <f t="shared" si="247"/>
        <v>0.5058303664382781</v>
      </c>
      <c r="P418">
        <f t="shared" si="248"/>
        <v>0.9999205939905681</v>
      </c>
      <c r="Q418">
        <f t="shared" si="249"/>
        <v>0.0002563633048783719</v>
      </c>
      <c r="R418">
        <f t="shared" si="250"/>
        <v>9.790039827744657E-05</v>
      </c>
      <c r="S418">
        <f t="shared" si="233"/>
        <v>99.99921121832705</v>
      </c>
      <c r="T418">
        <f t="shared" si="251"/>
        <v>0.00025636330487808796</v>
      </c>
      <c r="U418">
        <f t="shared" si="252"/>
        <v>4.529397777870878</v>
      </c>
      <c r="V418">
        <f t="shared" si="253"/>
        <v>0.001976790363598267</v>
      </c>
      <c r="W418">
        <f t="shared" si="254"/>
        <v>0.0001797082148725697</v>
      </c>
      <c r="Y418">
        <f t="shared" si="255"/>
        <v>0.029750071486799416</v>
      </c>
      <c r="Z418">
        <f t="shared" si="256"/>
        <v>95.57444906324434</v>
      </c>
      <c r="AA418">
        <f t="shared" si="257"/>
        <v>2.8433466919429886</v>
      </c>
      <c r="AB418">
        <f t="shared" si="258"/>
        <v>49.208897877593664</v>
      </c>
      <c r="AD418">
        <f t="shared" si="259"/>
        <v>23.65476843591716</v>
      </c>
      <c r="AE418">
        <f t="shared" si="260"/>
        <v>546.3430402435129</v>
      </c>
      <c r="AF418">
        <f t="shared" si="261"/>
        <v>95.57444906324434</v>
      </c>
      <c r="AG418">
        <f t="shared" si="262"/>
        <v>76.94340416633301</v>
      </c>
      <c r="AH418">
        <f t="shared" si="263"/>
        <v>86.25892661478868</v>
      </c>
      <c r="AJ418">
        <f t="shared" si="264"/>
        <v>23.65476843591716</v>
      </c>
      <c r="AK418">
        <f t="shared" si="265"/>
        <v>22.75051388801439</v>
      </c>
      <c r="AL418">
        <f t="shared" si="266"/>
        <v>76.94340416633301</v>
      </c>
      <c r="AM418">
        <f t="shared" si="267"/>
        <v>387</v>
      </c>
      <c r="AN418">
        <f t="shared" si="268"/>
        <v>24.17860442085115</v>
      </c>
      <c r="AO418">
        <f t="shared" si="269"/>
        <v>77.62784116737008</v>
      </c>
      <c r="AP418">
        <f t="shared" si="270"/>
        <v>21.40944850548567</v>
      </c>
      <c r="AQ418">
        <f t="shared" si="271"/>
        <v>76.25244217113469</v>
      </c>
      <c r="AR418">
        <f t="shared" si="272"/>
        <v>77.37678374326453</v>
      </c>
      <c r="AT418">
        <f t="shared" si="273"/>
        <v>260.2024527950888</v>
      </c>
      <c r="AU418">
        <f t="shared" si="274"/>
        <v>133.9717471833916</v>
      </c>
      <c r="AV418">
        <f t="shared" si="275"/>
        <v>141.92861061550298</v>
      </c>
      <c r="AX418">
        <f t="shared" si="276"/>
        <v>0.6184229057033457</v>
      </c>
      <c r="AY418">
        <f t="shared" si="277"/>
        <v>61.84229057033457</v>
      </c>
    </row>
    <row r="419" spans="1:51" ht="12.75">
      <c r="A419">
        <f t="shared" si="234"/>
        <v>294</v>
      </c>
      <c r="B419">
        <f t="shared" si="232"/>
        <v>0.6594980482842934</v>
      </c>
      <c r="C419">
        <f t="shared" si="235"/>
        <v>0.5148858073497604</v>
      </c>
      <c r="D419">
        <f t="shared" si="236"/>
        <v>0.005422836670351843</v>
      </c>
      <c r="E419">
        <f t="shared" si="237"/>
        <v>0.9999368113014853</v>
      </c>
      <c r="F419">
        <f t="shared" si="238"/>
        <v>6.318869851473785E-05</v>
      </c>
      <c r="G419">
        <f t="shared" si="239"/>
        <v>0.003368109294842146</v>
      </c>
      <c r="H419">
        <f t="shared" si="240"/>
        <v>419</v>
      </c>
      <c r="I419">
        <f t="shared" si="241"/>
        <v>296.9024792429924</v>
      </c>
      <c r="J419">
        <f t="shared" si="242"/>
        <v>0.678258929533457</v>
      </c>
      <c r="K419">
        <f t="shared" si="243"/>
        <v>96.0470780969922</v>
      </c>
      <c r="L419">
        <f t="shared" si="244"/>
        <v>419</v>
      </c>
      <c r="M419">
        <f t="shared" si="245"/>
        <v>0.0001458275104975078</v>
      </c>
      <c r="N419">
        <f t="shared" si="246"/>
        <v>0.6594980482842934</v>
      </c>
      <c r="O419">
        <f t="shared" si="247"/>
        <v>0.5148858073497604</v>
      </c>
      <c r="P419">
        <f t="shared" si="248"/>
        <v>0.9999368113014853</v>
      </c>
      <c r="Q419">
        <f t="shared" si="249"/>
        <v>0.00023966650299914706</v>
      </c>
      <c r="R419">
        <f t="shared" si="250"/>
        <v>9.152419886501017E-05</v>
      </c>
      <c r="S419">
        <f t="shared" si="233"/>
        <v>99.99930911872532</v>
      </c>
      <c r="T419">
        <f t="shared" si="251"/>
        <v>0.00023966650299899305</v>
      </c>
      <c r="U419">
        <f t="shared" si="252"/>
        <v>4.4498101589989</v>
      </c>
      <c r="V419">
        <f t="shared" si="253"/>
        <v>0.0019420554946899733</v>
      </c>
      <c r="W419">
        <f t="shared" si="254"/>
        <v>0.0001765504995172703</v>
      </c>
      <c r="Y419">
        <f t="shared" si="255"/>
        <v>0.02976690408962987</v>
      </c>
      <c r="Z419">
        <f t="shared" si="256"/>
        <v>96.0470780969922</v>
      </c>
      <c r="AA419">
        <f t="shared" si="257"/>
        <v>2.8590241618023566</v>
      </c>
      <c r="AB419">
        <f t="shared" si="258"/>
        <v>49.453051129397274</v>
      </c>
      <c r="AD419">
        <f t="shared" si="259"/>
        <v>26.99113447663567</v>
      </c>
      <c r="AE419">
        <f t="shared" si="260"/>
        <v>623.4015145629503</v>
      </c>
      <c r="AF419">
        <f t="shared" si="261"/>
        <v>96.0470780969922</v>
      </c>
      <c r="AG419">
        <f t="shared" si="262"/>
        <v>78.30574453309626</v>
      </c>
      <c r="AH419">
        <f t="shared" si="263"/>
        <v>87.17641131504422</v>
      </c>
      <c r="AJ419">
        <f t="shared" si="264"/>
        <v>26.99113447663567</v>
      </c>
      <c r="AK419">
        <f t="shared" si="265"/>
        <v>25.700528558911195</v>
      </c>
      <c r="AL419">
        <f t="shared" si="266"/>
        <v>78.30574453309626</v>
      </c>
      <c r="AM419">
        <f t="shared" si="267"/>
        <v>389</v>
      </c>
      <c r="AN419">
        <f t="shared" si="268"/>
        <v>27.323793067336986</v>
      </c>
      <c r="AO419">
        <f t="shared" si="269"/>
        <v>78.97710603772201</v>
      </c>
      <c r="AP419">
        <f t="shared" si="270"/>
        <v>24.17860442085115</v>
      </c>
      <c r="AQ419">
        <f t="shared" si="271"/>
        <v>77.62784116737008</v>
      </c>
      <c r="AR419">
        <f t="shared" si="272"/>
        <v>78.83952268588953</v>
      </c>
      <c r="AT419">
        <f t="shared" si="273"/>
        <v>296.9024792429924</v>
      </c>
      <c r="AU419">
        <f t="shared" si="274"/>
        <v>152.87017343329595</v>
      </c>
      <c r="AV419">
        <f t="shared" si="275"/>
        <v>161.94680685981405</v>
      </c>
      <c r="AX419">
        <f t="shared" si="276"/>
        <v>0.6214810935687729</v>
      </c>
      <c r="AY419">
        <f t="shared" si="277"/>
        <v>62.14810935687729</v>
      </c>
    </row>
    <row r="420" spans="1:51" ht="12.75">
      <c r="A420">
        <f t="shared" si="234"/>
        <v>295</v>
      </c>
      <c r="B420">
        <f t="shared" si="232"/>
        <v>0.6639982651415942</v>
      </c>
      <c r="C420">
        <f t="shared" si="235"/>
        <v>0.5240215865822849</v>
      </c>
      <c r="D420">
        <f t="shared" si="236"/>
        <v>0.004284710455586618</v>
      </c>
      <c r="E420">
        <f t="shared" si="237"/>
        <v>0.9999509428576648</v>
      </c>
      <c r="F420">
        <f t="shared" si="238"/>
        <v>4.9057142335162673E-05</v>
      </c>
      <c r="G420">
        <f t="shared" si="239"/>
        <v>0.0029160068730651446</v>
      </c>
      <c r="H420">
        <f t="shared" si="240"/>
        <v>420</v>
      </c>
      <c r="I420">
        <f t="shared" si="241"/>
        <v>342.93471981732864</v>
      </c>
      <c r="J420">
        <f t="shared" si="242"/>
        <v>0.6808216625033421</v>
      </c>
      <c r="K420">
        <f t="shared" si="243"/>
        <v>96.5130295460622</v>
      </c>
      <c r="L420">
        <f t="shared" si="244"/>
        <v>420</v>
      </c>
      <c r="M420">
        <f t="shared" si="245"/>
        <v>0.00012625303565531765</v>
      </c>
      <c r="N420">
        <f t="shared" si="246"/>
        <v>0.6639982651415942</v>
      </c>
      <c r="O420">
        <f t="shared" si="247"/>
        <v>0.5240215865822849</v>
      </c>
      <c r="P420">
        <f t="shared" si="248"/>
        <v>0.9999509428576648</v>
      </c>
      <c r="Q420">
        <f t="shared" si="249"/>
        <v>0.00022411498009521186</v>
      </c>
      <c r="R420">
        <f t="shared" si="250"/>
        <v>8.558536028263809E-05</v>
      </c>
      <c r="S420">
        <f t="shared" si="233"/>
        <v>99.99940064292419</v>
      </c>
      <c r="T420">
        <f t="shared" si="251"/>
        <v>0.0002241149800956419</v>
      </c>
      <c r="U420">
        <f t="shared" si="252"/>
        <v>4.372294070345648</v>
      </c>
      <c r="V420">
        <f t="shared" si="253"/>
        <v>0.001908224715282119</v>
      </c>
      <c r="W420">
        <f t="shared" si="254"/>
        <v>0.00017347497411655626</v>
      </c>
      <c r="Y420">
        <f t="shared" si="255"/>
        <v>0.029784725204546444</v>
      </c>
      <c r="Z420">
        <f t="shared" si="256"/>
        <v>96.5130295460622</v>
      </c>
      <c r="AA420">
        <f t="shared" si="257"/>
        <v>2.8746140636877344</v>
      </c>
      <c r="AB420">
        <f t="shared" si="258"/>
        <v>49.693821804874965</v>
      </c>
      <c r="AD420">
        <f t="shared" si="259"/>
        <v>31.175883619757144</v>
      </c>
      <c r="AE420">
        <f t="shared" si="260"/>
        <v>720.0546936335141</v>
      </c>
      <c r="AF420">
        <f t="shared" si="261"/>
        <v>96.5130295460622</v>
      </c>
      <c r="AG420">
        <f t="shared" si="262"/>
        <v>80.30017249107263</v>
      </c>
      <c r="AH420">
        <f t="shared" si="263"/>
        <v>88.40660101856741</v>
      </c>
      <c r="AJ420">
        <f t="shared" si="264"/>
        <v>31.175883619757144</v>
      </c>
      <c r="AK420">
        <f t="shared" si="265"/>
        <v>30.90842800181645</v>
      </c>
      <c r="AL420">
        <f t="shared" si="266"/>
        <v>80.30017249107263</v>
      </c>
      <c r="AM420">
        <f t="shared" si="267"/>
        <v>392</v>
      </c>
      <c r="AN420">
        <f t="shared" si="268"/>
        <v>32.889207848358424</v>
      </c>
      <c r="AO420">
        <f t="shared" si="269"/>
        <v>80.95186285160662</v>
      </c>
      <c r="AP420">
        <f t="shared" si="270"/>
        <v>29.056694903986532</v>
      </c>
      <c r="AQ420">
        <f t="shared" si="271"/>
        <v>79.64191784615342</v>
      </c>
      <c r="AR420">
        <f t="shared" si="272"/>
        <v>80.38816725151352</v>
      </c>
      <c r="AT420">
        <f t="shared" si="273"/>
        <v>342.93471981732864</v>
      </c>
      <c r="AU420">
        <f t="shared" si="274"/>
        <v>176.57446810509296</v>
      </c>
      <c r="AV420">
        <f t="shared" si="275"/>
        <v>187.0553017185429</v>
      </c>
      <c r="AX420">
        <f t="shared" si="276"/>
        <v>0.6244960735333436</v>
      </c>
      <c r="AY420">
        <f t="shared" si="277"/>
        <v>62.44960735333436</v>
      </c>
    </row>
    <row r="421" spans="1:51" ht="12.75">
      <c r="A421">
        <f t="shared" si="234"/>
        <v>296</v>
      </c>
      <c r="B421">
        <f t="shared" si="232"/>
        <v>0.6684984819988951</v>
      </c>
      <c r="C421">
        <f t="shared" si="235"/>
        <v>0.5332377041358516</v>
      </c>
      <c r="D421">
        <f t="shared" si="236"/>
        <v>0.0032804814425584786</v>
      </c>
      <c r="E421">
        <f t="shared" si="237"/>
        <v>0.9999630893277163</v>
      </c>
      <c r="F421">
        <f t="shared" si="238"/>
        <v>3.6910672283729795E-05</v>
      </c>
      <c r="G421">
        <f t="shared" si="239"/>
        <v>0.002485705302634193</v>
      </c>
      <c r="H421">
        <f t="shared" si="240"/>
        <v>421</v>
      </c>
      <c r="I421">
        <f t="shared" si="241"/>
        <v>402.3003044408617</v>
      </c>
      <c r="J421">
        <f t="shared" si="242"/>
        <v>0.6833476566957565</v>
      </c>
      <c r="K421">
        <f t="shared" si="243"/>
        <v>96.97230121741028</v>
      </c>
      <c r="L421">
        <f t="shared" si="244"/>
        <v>421</v>
      </c>
      <c r="M421">
        <f t="shared" si="245"/>
        <v>0.00010762246245058006</v>
      </c>
      <c r="N421">
        <f t="shared" si="246"/>
        <v>0.6684984819988951</v>
      </c>
      <c r="O421">
        <f t="shared" si="247"/>
        <v>0.5332377041358516</v>
      </c>
      <c r="P421">
        <f t="shared" si="248"/>
        <v>0.9999630893277163</v>
      </c>
      <c r="Q421">
        <f t="shared" si="249"/>
        <v>0.0002096237988416057</v>
      </c>
      <c r="R421">
        <f t="shared" si="250"/>
        <v>8.005144653896956E-05</v>
      </c>
      <c r="S421">
        <f t="shared" si="233"/>
        <v>99.99948622828447</v>
      </c>
      <c r="T421">
        <f t="shared" si="251"/>
        <v>0.00020962379884148608</v>
      </c>
      <c r="U421">
        <f t="shared" si="252"/>
        <v>4.296778508060783</v>
      </c>
      <c r="V421">
        <f t="shared" si="253"/>
        <v>0.0018752670367678244</v>
      </c>
      <c r="W421">
        <f t="shared" si="254"/>
        <v>0.00017047882152434766</v>
      </c>
      <c r="Y421">
        <f t="shared" si="255"/>
        <v>0.02980373753616395</v>
      </c>
      <c r="Z421">
        <f t="shared" si="256"/>
        <v>96.97230121741028</v>
      </c>
      <c r="AA421">
        <f t="shared" si="257"/>
        <v>2.8901370137615277</v>
      </c>
      <c r="AB421">
        <f t="shared" si="258"/>
        <v>49.931219115585904</v>
      </c>
      <c r="AD421">
        <f t="shared" si="259"/>
        <v>36.57275494916924</v>
      </c>
      <c r="AE421">
        <f t="shared" si="260"/>
        <v>844.7036876789183</v>
      </c>
      <c r="AF421">
        <f t="shared" si="261"/>
        <v>96.97230121741028</v>
      </c>
      <c r="AG421">
        <f t="shared" si="262"/>
        <v>81.59698213346819</v>
      </c>
      <c r="AH421">
        <f t="shared" si="263"/>
        <v>89.28464167543923</v>
      </c>
      <c r="AJ421">
        <f t="shared" si="264"/>
        <v>36.57275494916924</v>
      </c>
      <c r="AK421">
        <f t="shared" si="265"/>
        <v>35.01041742170569</v>
      </c>
      <c r="AL421">
        <f t="shared" si="266"/>
        <v>81.59698213346819</v>
      </c>
      <c r="AM421">
        <f t="shared" si="267"/>
        <v>394</v>
      </c>
      <c r="AN421">
        <f t="shared" si="268"/>
        <v>37.28477887993549</v>
      </c>
      <c r="AO421">
        <f t="shared" si="269"/>
        <v>82.2355238504424</v>
      </c>
      <c r="AP421">
        <f t="shared" si="270"/>
        <v>32.889207848358424</v>
      </c>
      <c r="AQ421">
        <f t="shared" si="271"/>
        <v>80.95186285160662</v>
      </c>
      <c r="AR421">
        <f t="shared" si="272"/>
        <v>82.03561851805426</v>
      </c>
      <c r="AT421">
        <f t="shared" si="273"/>
        <v>402.3003044408617</v>
      </c>
      <c r="AU421">
        <f t="shared" si="274"/>
        <v>207.145178562568</v>
      </c>
      <c r="AV421">
        <f t="shared" si="275"/>
        <v>219.43652969501545</v>
      </c>
      <c r="AX421">
        <f t="shared" si="276"/>
        <v>0.6274678314067723</v>
      </c>
      <c r="AY421">
        <f t="shared" si="277"/>
        <v>62.74678314067723</v>
      </c>
    </row>
    <row r="422" spans="1:51" ht="12.75">
      <c r="A422">
        <f t="shared" si="234"/>
        <v>297</v>
      </c>
      <c r="B422">
        <f t="shared" si="232"/>
        <v>0.6729986988561959</v>
      </c>
      <c r="C422">
        <f t="shared" si="235"/>
        <v>0.5425341600104606</v>
      </c>
      <c r="D422">
        <f t="shared" si="236"/>
        <v>0.0024101496312674297</v>
      </c>
      <c r="E422">
        <f t="shared" si="237"/>
        <v>0.9999733463560124</v>
      </c>
      <c r="F422">
        <f t="shared" si="238"/>
        <v>2.6653643987573084E-05</v>
      </c>
      <c r="G422">
        <f t="shared" si="239"/>
        <v>0.002076119755789988</v>
      </c>
      <c r="H422">
        <f t="shared" si="240"/>
        <v>422</v>
      </c>
      <c r="I422">
        <f t="shared" si="241"/>
        <v>481.66778299332174</v>
      </c>
      <c r="J422">
        <f t="shared" si="242"/>
        <v>0.6858369004643835</v>
      </c>
      <c r="K422">
        <f t="shared" si="243"/>
        <v>97.42489099352429</v>
      </c>
      <c r="L422">
        <f t="shared" si="244"/>
        <v>422</v>
      </c>
      <c r="M422">
        <f t="shared" si="245"/>
        <v>8.988882158461461E-05</v>
      </c>
      <c r="N422">
        <f t="shared" si="246"/>
        <v>0.6729986988561959</v>
      </c>
      <c r="O422">
        <f t="shared" si="247"/>
        <v>0.5425341600104606</v>
      </c>
      <c r="P422">
        <f t="shared" si="248"/>
        <v>0.9999733463560124</v>
      </c>
      <c r="Q422">
        <f t="shared" si="249"/>
        <v>0.00019611485698308798</v>
      </c>
      <c r="R422">
        <f t="shared" si="250"/>
        <v>7.489263182918412E-05</v>
      </c>
      <c r="S422">
        <f t="shared" si="233"/>
        <v>99.99956627973101</v>
      </c>
      <c r="T422">
        <f t="shared" si="251"/>
        <v>0.00019611485698353036</v>
      </c>
      <c r="U422">
        <f t="shared" si="252"/>
        <v>4.2231954732385875</v>
      </c>
      <c r="V422">
        <f t="shared" si="253"/>
        <v>0.0018431527820049743</v>
      </c>
      <c r="W422">
        <f t="shared" si="254"/>
        <v>0.00016755934381863403</v>
      </c>
      <c r="Y422">
        <f t="shared" si="255"/>
        <v>0.029824189195478735</v>
      </c>
      <c r="Z422">
        <f t="shared" si="256"/>
        <v>97.42489099352429</v>
      </c>
      <c r="AA422">
        <f t="shared" si="257"/>
        <v>2.9056183813397607</v>
      </c>
      <c r="AB422">
        <f t="shared" si="258"/>
        <v>50.165254687432025</v>
      </c>
      <c r="AD422">
        <f t="shared" si="259"/>
        <v>43.78798027212015</v>
      </c>
      <c r="AE422">
        <f t="shared" si="260"/>
        <v>1011.3503470897756</v>
      </c>
      <c r="AF422">
        <f t="shared" si="261"/>
        <v>97.42489099352429</v>
      </c>
      <c r="AG422">
        <f t="shared" si="262"/>
        <v>83.49285008279554</v>
      </c>
      <c r="AH422">
        <f t="shared" si="263"/>
        <v>90.45887053815991</v>
      </c>
      <c r="AJ422">
        <f t="shared" si="264"/>
        <v>43.78798027212015</v>
      </c>
      <c r="AK422">
        <f t="shared" si="265"/>
        <v>42.351797462354945</v>
      </c>
      <c r="AL422">
        <f t="shared" si="266"/>
        <v>83.49285008279554</v>
      </c>
      <c r="AM422">
        <f t="shared" si="267"/>
        <v>397</v>
      </c>
      <c r="AN422">
        <f t="shared" si="268"/>
        <v>45.178619768967536</v>
      </c>
      <c r="AO422">
        <f t="shared" si="269"/>
        <v>84.11162301637837</v>
      </c>
      <c r="AP422">
        <f t="shared" si="270"/>
        <v>39.726556466815616</v>
      </c>
      <c r="AQ422">
        <f t="shared" si="271"/>
        <v>82.867481807123</v>
      </c>
      <c r="AR422">
        <f t="shared" si="272"/>
        <v>83.80722111640485</v>
      </c>
      <c r="AT422">
        <f t="shared" si="273"/>
        <v>481.66778299332174</v>
      </c>
      <c r="AU422">
        <f t="shared" si="274"/>
        <v>248.0165670413407</v>
      </c>
      <c r="AV422">
        <f t="shared" si="275"/>
        <v>262.72788163272094</v>
      </c>
      <c r="AX422">
        <f t="shared" si="276"/>
        <v>0.63039635348751</v>
      </c>
      <c r="AY422">
        <f t="shared" si="277"/>
        <v>63.039635348751</v>
      </c>
    </row>
    <row r="423" spans="1:51" ht="12.75">
      <c r="A423">
        <f t="shared" si="234"/>
        <v>298</v>
      </c>
      <c r="B423">
        <f t="shared" si="232"/>
        <v>0.6774989157134967</v>
      </c>
      <c r="C423">
        <f t="shared" si="235"/>
        <v>0.5519109542061119</v>
      </c>
      <c r="D423">
        <f t="shared" si="236"/>
        <v>0.0016737150217134694</v>
      </c>
      <c r="E423">
        <f t="shared" si="237"/>
        <v>0.9999818048412834</v>
      </c>
      <c r="F423">
        <f t="shared" si="238"/>
        <v>1.819515871659405E-05</v>
      </c>
      <c r="G423">
        <f t="shared" si="239"/>
        <v>0.0016862253482992414</v>
      </c>
      <c r="H423">
        <f t="shared" si="240"/>
        <v>423</v>
      </c>
      <c r="I423">
        <f t="shared" si="241"/>
        <v>593.0405452679375</v>
      </c>
      <c r="J423">
        <f t="shared" si="242"/>
        <v>0.6882893825600224</v>
      </c>
      <c r="K423">
        <f t="shared" si="243"/>
        <v>97.87079682909499</v>
      </c>
      <c r="L423">
        <f t="shared" si="244"/>
        <v>423</v>
      </c>
      <c r="M423">
        <f t="shared" si="245"/>
        <v>7.300773910657668E-05</v>
      </c>
      <c r="N423">
        <f t="shared" si="246"/>
        <v>0.6774989157134967</v>
      </c>
      <c r="O423">
        <f t="shared" si="247"/>
        <v>0.5519109542061119</v>
      </c>
      <c r="P423">
        <f t="shared" si="248"/>
        <v>0.9999818048412834</v>
      </c>
      <c r="Q423">
        <f t="shared" si="249"/>
        <v>0.0001835162922070807</v>
      </c>
      <c r="R423">
        <f t="shared" si="250"/>
        <v>7.008147326700029E-05</v>
      </c>
      <c r="S423">
        <f t="shared" si="233"/>
        <v>99.99964117236284</v>
      </c>
      <c r="T423">
        <f t="shared" si="251"/>
        <v>0.00018351629220688076</v>
      </c>
      <c r="U423">
        <f t="shared" si="252"/>
        <v>4.151479821165225</v>
      </c>
      <c r="V423">
        <f t="shared" si="253"/>
        <v>0.001811853519522352</v>
      </c>
      <c r="W423">
        <f t="shared" si="254"/>
        <v>0.0001647139563202138</v>
      </c>
      <c r="Y423">
        <f t="shared" si="255"/>
        <v>0.029846366591648132</v>
      </c>
      <c r="Z423">
        <f t="shared" si="256"/>
        <v>97.87079682909499</v>
      </c>
      <c r="AA423">
        <f t="shared" si="257"/>
        <v>2.9210876807778825</v>
      </c>
      <c r="AB423">
        <f t="shared" si="258"/>
        <v>50.395942254936436</v>
      </c>
      <c r="AD423">
        <f t="shared" si="259"/>
        <v>53.91277684253977</v>
      </c>
      <c r="AE423">
        <f t="shared" si="260"/>
        <v>1245.1980025895862</v>
      </c>
      <c r="AF423">
        <f t="shared" si="261"/>
        <v>97.87079682909499</v>
      </c>
      <c r="AG423">
        <f t="shared" si="262"/>
        <v>85.32936142756304</v>
      </c>
      <c r="AH423">
        <f t="shared" si="263"/>
        <v>91.60007912832901</v>
      </c>
      <c r="AJ423">
        <f t="shared" si="264"/>
        <v>53.91277684253977</v>
      </c>
      <c r="AK423">
        <f t="shared" si="265"/>
        <v>51.52197505833505</v>
      </c>
      <c r="AL423">
        <f t="shared" si="266"/>
        <v>85.32936142756304</v>
      </c>
      <c r="AM423">
        <f t="shared" si="267"/>
        <v>400</v>
      </c>
      <c r="AN423">
        <f t="shared" si="268"/>
        <v>55.0885777425347</v>
      </c>
      <c r="AO423">
        <f t="shared" si="269"/>
        <v>85.92831675894094</v>
      </c>
      <c r="AP423">
        <f t="shared" si="270"/>
        <v>48.227557014891275</v>
      </c>
      <c r="AQ423">
        <f t="shared" si="271"/>
        <v>84.72379519234724</v>
      </c>
      <c r="AR423">
        <f t="shared" si="272"/>
        <v>85.73085932393961</v>
      </c>
      <c r="AT423">
        <f t="shared" si="273"/>
        <v>593.0405452679375</v>
      </c>
      <c r="AU423">
        <f t="shared" si="274"/>
        <v>305.37032539285764</v>
      </c>
      <c r="AV423">
        <f t="shared" si="275"/>
        <v>323.47666105523865</v>
      </c>
      <c r="AX423">
        <f t="shared" si="276"/>
        <v>0.6332816265412028</v>
      </c>
      <c r="AY423">
        <f t="shared" si="277"/>
        <v>63.32816265412028</v>
      </c>
    </row>
    <row r="424" spans="1:51" ht="12.75">
      <c r="A424">
        <f t="shared" si="234"/>
        <v>299</v>
      </c>
      <c r="B424">
        <f t="shared" si="232"/>
        <v>0.6819991325707976</v>
      </c>
      <c r="C424">
        <f t="shared" si="235"/>
        <v>0.5613680867228056</v>
      </c>
      <c r="D424">
        <f t="shared" si="236"/>
        <v>0.001071177613896598</v>
      </c>
      <c r="E424">
        <f t="shared" si="237"/>
        <v>0.9999885511979516</v>
      </c>
      <c r="F424">
        <f t="shared" si="238"/>
        <v>1.1448802048397155E-05</v>
      </c>
      <c r="G424">
        <f t="shared" si="239"/>
        <v>0.001315053440241447</v>
      </c>
      <c r="H424">
        <f t="shared" si="240"/>
        <v>424</v>
      </c>
      <c r="I424">
        <f t="shared" si="241"/>
        <v>760.4253708627974</v>
      </c>
      <c r="J424">
        <f t="shared" si="242"/>
        <v>0.6907050921143848</v>
      </c>
      <c r="K424">
        <f t="shared" si="243"/>
        <v>98.31001674806997</v>
      </c>
      <c r="L424">
        <f t="shared" si="244"/>
        <v>424</v>
      </c>
      <c r="M424">
        <f t="shared" si="245"/>
        <v>5.6937276250289E-05</v>
      </c>
      <c r="N424">
        <f t="shared" si="246"/>
        <v>0.6819991325707976</v>
      </c>
      <c r="O424">
        <f t="shared" si="247"/>
        <v>0.5613680867228056</v>
      </c>
      <c r="P424">
        <f t="shared" si="248"/>
        <v>0.9999885511979516</v>
      </c>
      <c r="Q424">
        <f t="shared" si="249"/>
        <v>0.00017176194281961227</v>
      </c>
      <c r="R424">
        <f t="shared" si="250"/>
        <v>6.559270492680675E-05</v>
      </c>
      <c r="S424">
        <f t="shared" si="233"/>
        <v>99.99971125383611</v>
      </c>
      <c r="T424">
        <f t="shared" si="251"/>
        <v>0.00017176194281961284</v>
      </c>
      <c r="U424">
        <f t="shared" si="252"/>
        <v>4.081569119282905</v>
      </c>
      <c r="V424">
        <f t="shared" si="253"/>
        <v>0.001781342001530147</v>
      </c>
      <c r="W424">
        <f t="shared" si="254"/>
        <v>0.0001619401819572861</v>
      </c>
      <c r="Y424">
        <f t="shared" si="255"/>
        <v>0.02987052402117171</v>
      </c>
      <c r="Z424">
        <f t="shared" si="256"/>
        <v>98.31001674806997</v>
      </c>
      <c r="AA424">
        <f t="shared" si="257"/>
        <v>2.936571716795017</v>
      </c>
      <c r="AB424">
        <f t="shared" si="258"/>
        <v>50.62329423243249</v>
      </c>
      <c r="AD424">
        <f t="shared" si="259"/>
        <v>69.1295791693452</v>
      </c>
      <c r="AE424">
        <f t="shared" si="260"/>
        <v>1596.6533156497708</v>
      </c>
      <c r="AF424">
        <f t="shared" si="261"/>
        <v>98.31001674806997</v>
      </c>
      <c r="AG424">
        <f t="shared" si="262"/>
        <v>87.68547076229122</v>
      </c>
      <c r="AH424">
        <f t="shared" si="263"/>
        <v>92.9977437551806</v>
      </c>
      <c r="AJ424">
        <f t="shared" si="264"/>
        <v>69.1295791693452</v>
      </c>
      <c r="AK424">
        <f t="shared" si="265"/>
        <v>67.75262137815233</v>
      </c>
      <c r="AL424">
        <f t="shared" si="266"/>
        <v>87.68547076229122</v>
      </c>
      <c r="AM424">
        <f t="shared" si="267"/>
        <v>404</v>
      </c>
      <c r="AN424">
        <f t="shared" si="268"/>
        <v>72.76668436862504</v>
      </c>
      <c r="AO424">
        <f t="shared" si="269"/>
        <v>88.2579368588372</v>
      </c>
      <c r="AP424">
        <f t="shared" si="270"/>
        <v>63.16569385069011</v>
      </c>
      <c r="AQ424">
        <f t="shared" si="271"/>
        <v>87.10637588948438</v>
      </c>
      <c r="AR424">
        <f t="shared" si="272"/>
        <v>87.84268092365747</v>
      </c>
      <c r="AT424">
        <f t="shared" si="273"/>
        <v>760.4253708627974</v>
      </c>
      <c r="AU424">
        <f t="shared" si="274"/>
        <v>391.5698375847315</v>
      </c>
      <c r="AV424">
        <f t="shared" si="275"/>
        <v>414.7774750160713</v>
      </c>
      <c r="AX424">
        <f t="shared" si="276"/>
        <v>0.6361236377816292</v>
      </c>
      <c r="AY424">
        <f t="shared" si="277"/>
        <v>63.612363778162916</v>
      </c>
    </row>
    <row r="425" spans="1:51" ht="12.75">
      <c r="A425">
        <f t="shared" si="234"/>
        <v>300</v>
      </c>
      <c r="B425">
        <f t="shared" si="232"/>
        <v>0.6864993494280984</v>
      </c>
      <c r="C425">
        <f t="shared" si="235"/>
        <v>0.5709055575605413</v>
      </c>
      <c r="D425">
        <f t="shared" si="236"/>
        <v>0.0006025374078168154</v>
      </c>
      <c r="E425">
        <f t="shared" si="237"/>
        <v>0.9999936676013993</v>
      </c>
      <c r="F425">
        <f t="shared" si="238"/>
        <v>6.33239860070578E-06</v>
      </c>
      <c r="G425">
        <f t="shared" si="239"/>
        <v>0.0009616881900508652</v>
      </c>
      <c r="H425">
        <f t="shared" si="240"/>
        <v>425</v>
      </c>
      <c r="I425">
        <f t="shared" si="241"/>
        <v>1039.8380788549648</v>
      </c>
      <c r="J425">
        <f t="shared" si="242"/>
        <v>0.6930840186236001</v>
      </c>
      <c r="K425">
        <f t="shared" si="243"/>
        <v>98.74254884065458</v>
      </c>
      <c r="L425">
        <f t="shared" si="244"/>
        <v>425</v>
      </c>
      <c r="M425">
        <f t="shared" si="245"/>
        <v>4.163778023615012E-05</v>
      </c>
      <c r="N425">
        <f t="shared" si="246"/>
        <v>0.6864993494280984</v>
      </c>
      <c r="O425">
        <f t="shared" si="247"/>
        <v>0.5709055575605413</v>
      </c>
      <c r="P425">
        <f t="shared" si="248"/>
        <v>0.9999936676013993</v>
      </c>
      <c r="Q425">
        <f t="shared" si="249"/>
        <v>0.00016079085861772492</v>
      </c>
      <c r="R425">
        <f t="shared" si="250"/>
        <v>6.14030510548934E-05</v>
      </c>
      <c r="S425">
        <f t="shared" si="233"/>
        <v>99.99977684654104</v>
      </c>
      <c r="T425">
        <f t="shared" si="251"/>
        <v>0.00016079085861651787</v>
      </c>
      <c r="U425">
        <f t="shared" si="252"/>
        <v>4.013403513301899</v>
      </c>
      <c r="V425">
        <f t="shared" si="253"/>
        <v>0.0017515921054864765</v>
      </c>
      <c r="W425">
        <f t="shared" si="254"/>
        <v>0.00015923564595331607</v>
      </c>
      <c r="Y425">
        <f t="shared" si="255"/>
        <v>0.029896514529179886</v>
      </c>
      <c r="Z425">
        <f t="shared" si="256"/>
        <v>98.74254884065458</v>
      </c>
      <c r="AA425">
        <f t="shared" si="257"/>
        <v>2.9520580460628842</v>
      </c>
      <c r="AB425">
        <f t="shared" si="258"/>
        <v>50.84730344335873</v>
      </c>
      <c r="AD425">
        <f t="shared" si="259"/>
        <v>94.53073444136042</v>
      </c>
      <c r="AE425">
        <f t="shared" si="260"/>
        <v>2183.3318297348424</v>
      </c>
      <c r="AF425">
        <f t="shared" si="261"/>
        <v>98.74254884065458</v>
      </c>
      <c r="AG425">
        <f t="shared" si="262"/>
        <v>89.93552306075506</v>
      </c>
      <c r="AH425">
        <f t="shared" si="263"/>
        <v>94.33903595070481</v>
      </c>
      <c r="AJ425">
        <f t="shared" si="264"/>
        <v>94.53073444136042</v>
      </c>
      <c r="AK425">
        <f t="shared" si="265"/>
        <v>90.98724435275155</v>
      </c>
      <c r="AL425">
        <f t="shared" si="266"/>
        <v>89.93552306075506</v>
      </c>
      <c r="AM425">
        <f t="shared" si="267"/>
        <v>408</v>
      </c>
      <c r="AN425">
        <f t="shared" si="268"/>
        <v>98.38696327930629</v>
      </c>
      <c r="AO425">
        <f t="shared" si="269"/>
        <v>90.48143539361745</v>
      </c>
      <c r="AP425">
        <f t="shared" si="270"/>
        <v>84.31124805974879</v>
      </c>
      <c r="AQ425">
        <f t="shared" si="271"/>
        <v>89.38296679370102</v>
      </c>
      <c r="AR425">
        <f t="shared" si="272"/>
        <v>90.1969431173744</v>
      </c>
      <c r="AT425">
        <f t="shared" si="273"/>
        <v>1039.8380788549648</v>
      </c>
      <c r="AU425">
        <f t="shared" si="274"/>
        <v>535.4628065437233</v>
      </c>
      <c r="AV425">
        <f t="shared" si="275"/>
        <v>567.1844066481626</v>
      </c>
      <c r="AX425">
        <f t="shared" si="276"/>
        <v>0.6389223748512943</v>
      </c>
      <c r="AY425">
        <f t="shared" si="277"/>
        <v>63.892237485129435</v>
      </c>
    </row>
    <row r="426" spans="1:51" ht="12.75">
      <c r="A426">
        <f t="shared" si="234"/>
        <v>301</v>
      </c>
      <c r="B426">
        <f t="shared" si="232"/>
        <v>0.6909995662853993</v>
      </c>
      <c r="C426">
        <f t="shared" si="235"/>
        <v>0.5805233667193194</v>
      </c>
      <c r="D426">
        <f t="shared" si="236"/>
        <v>0.00026779440347412143</v>
      </c>
      <c r="E426">
        <f t="shared" si="237"/>
        <v>0.9999972322182606</v>
      </c>
      <c r="F426">
        <f t="shared" si="238"/>
        <v>2.7677817393545467E-06</v>
      </c>
      <c r="G426">
        <f t="shared" si="239"/>
        <v>0.0006252633427494219</v>
      </c>
      <c r="H426">
        <f t="shared" si="240"/>
        <v>426</v>
      </c>
      <c r="I426">
        <f t="shared" si="241"/>
        <v>1599.3261264970017</v>
      </c>
      <c r="J426">
        <f t="shared" si="242"/>
        <v>0.6954261519335904</v>
      </c>
      <c r="K426">
        <f t="shared" si="243"/>
        <v>99.1683912606528</v>
      </c>
      <c r="L426">
        <f t="shared" si="244"/>
        <v>426</v>
      </c>
      <c r="M426">
        <f t="shared" si="245"/>
        <v>2.7071745212701452E-05</v>
      </c>
      <c r="N426">
        <f t="shared" si="246"/>
        <v>0.6909995662853993</v>
      </c>
      <c r="O426">
        <f t="shared" si="247"/>
        <v>0.5805233667193194</v>
      </c>
      <c r="P426">
        <f t="shared" si="248"/>
        <v>0.9999972322182606</v>
      </c>
      <c r="Q426">
        <f t="shared" si="249"/>
        <v>0.00015054685695246623</v>
      </c>
      <c r="R426">
        <f t="shared" si="250"/>
        <v>5.749105653812954E-05</v>
      </c>
      <c r="S426">
        <f t="shared" si="233"/>
        <v>99.99983824959209</v>
      </c>
      <c r="T426">
        <f t="shared" si="251"/>
        <v>0.00015054685695325192</v>
      </c>
      <c r="U426">
        <f t="shared" si="252"/>
        <v>3.9469256009325395</v>
      </c>
      <c r="V426">
        <f t="shared" si="253"/>
        <v>0.0017225787789895376</v>
      </c>
      <c r="W426">
        <f t="shared" si="254"/>
        <v>0.00015659807081723067</v>
      </c>
      <c r="Y426">
        <f t="shared" si="255"/>
        <v>0.029921681756467266</v>
      </c>
      <c r="Z426">
        <f t="shared" si="256"/>
        <v>99.1683912606528</v>
      </c>
      <c r="AA426">
        <f t="shared" si="257"/>
        <v>2.967285043602083</v>
      </c>
      <c r="AB426">
        <f t="shared" si="258"/>
        <v>51.06783815212744</v>
      </c>
      <c r="AD426">
        <f t="shared" si="259"/>
        <v>145.39328422700015</v>
      </c>
      <c r="AE426">
        <f t="shared" si="260"/>
        <v>3358.0801752832103</v>
      </c>
      <c r="AF426">
        <f t="shared" si="261"/>
        <v>99.1683912606528</v>
      </c>
      <c r="AG426">
        <f t="shared" si="262"/>
        <v>92.598578797636</v>
      </c>
      <c r="AH426">
        <f t="shared" si="263"/>
        <v>95.8834850291444</v>
      </c>
      <c r="AJ426">
        <f t="shared" si="264"/>
        <v>145.39328422700015</v>
      </c>
      <c r="AK426">
        <f t="shared" si="265"/>
        <v>137.95110809220589</v>
      </c>
      <c r="AL426">
        <f t="shared" si="266"/>
        <v>92.598578797636</v>
      </c>
      <c r="AM426">
        <f t="shared" si="267"/>
        <v>413</v>
      </c>
      <c r="AN426">
        <f t="shared" si="268"/>
        <v>151.3337439702297</v>
      </c>
      <c r="AO426">
        <f t="shared" si="269"/>
        <v>93.11122260721697</v>
      </c>
      <c r="AP426">
        <f t="shared" si="270"/>
        <v>126.21224068125832</v>
      </c>
      <c r="AQ426">
        <f t="shared" si="271"/>
        <v>92.0792751778751</v>
      </c>
      <c r="AR426">
        <f t="shared" si="272"/>
        <v>92.88366355672883</v>
      </c>
      <c r="AT426">
        <f t="shared" si="273"/>
        <v>1599.3261264970017</v>
      </c>
      <c r="AU426">
        <f t="shared" si="274"/>
        <v>823.5903269394242</v>
      </c>
      <c r="AV426">
        <f t="shared" si="275"/>
        <v>872.3597053620009</v>
      </c>
      <c r="AX426">
        <f t="shared" si="276"/>
        <v>0.641677825804224</v>
      </c>
      <c r="AY426">
        <f t="shared" si="277"/>
        <v>64.1677825804224</v>
      </c>
    </row>
    <row r="427" spans="1:51" ht="12.75">
      <c r="A427">
        <f t="shared" si="234"/>
        <v>302</v>
      </c>
      <c r="B427">
        <f t="shared" si="232"/>
        <v>0.6954997831427001</v>
      </c>
      <c r="C427">
        <f t="shared" si="235"/>
        <v>0.5902215141991396</v>
      </c>
      <c r="D427">
        <f t="shared" si="236"/>
        <v>6.694860086851632E-05</v>
      </c>
      <c r="E427">
        <f t="shared" si="237"/>
        <v>0.9999993194227554</v>
      </c>
      <c r="F427">
        <f t="shared" si="238"/>
        <v>6.805772445606095E-07</v>
      </c>
      <c r="G427">
        <f t="shared" si="239"/>
        <v>0.00030495923487060484</v>
      </c>
      <c r="H427">
        <f t="shared" si="240"/>
        <v>427</v>
      </c>
      <c r="I427">
        <f t="shared" si="241"/>
        <v>3279.126800092816</v>
      </c>
      <c r="J427">
        <f t="shared" si="242"/>
        <v>0.6977314822248721</v>
      </c>
      <c r="K427">
        <f t="shared" si="243"/>
        <v>99.58754222270403</v>
      </c>
      <c r="L427">
        <f t="shared" si="244"/>
        <v>427</v>
      </c>
      <c r="M427">
        <f t="shared" si="245"/>
        <v>1.3203682580166784E-05</v>
      </c>
      <c r="N427">
        <f t="shared" si="246"/>
        <v>0.6954997831427001</v>
      </c>
      <c r="O427">
        <f t="shared" si="247"/>
        <v>0.5902215141991396</v>
      </c>
      <c r="P427">
        <f t="shared" si="248"/>
        <v>0.9999993194227554</v>
      </c>
      <c r="Q427">
        <f t="shared" si="249"/>
        <v>0.0001409781195088842</v>
      </c>
      <c r="R427">
        <f t="shared" si="250"/>
        <v>5.383693292171166E-05</v>
      </c>
      <c r="S427">
        <f t="shared" si="233"/>
        <v>99.99989574064863</v>
      </c>
      <c r="T427">
        <f t="shared" si="251"/>
        <v>0.00014097811950365805</v>
      </c>
      <c r="U427">
        <f t="shared" si="252"/>
        <v>3.882080312747468</v>
      </c>
      <c r="V427">
        <f t="shared" si="253"/>
        <v>0.0016942779877816478</v>
      </c>
      <c r="W427">
        <f t="shared" si="254"/>
        <v>0.00015402527161651345</v>
      </c>
      <c r="Y427">
        <f t="shared" si="255"/>
        <v>0.029921681756467266</v>
      </c>
      <c r="Z427">
        <f t="shared" si="256"/>
        <v>99.58754222270403</v>
      </c>
      <c r="AA427">
        <f t="shared" si="257"/>
        <v>2.9798267452964966</v>
      </c>
      <c r="AB427">
        <f t="shared" si="258"/>
        <v>51.28368448400026</v>
      </c>
      <c r="AD427">
        <f t="shared" si="259"/>
        <v>298.1024363720742</v>
      </c>
      <c r="AE427">
        <f t="shared" si="260"/>
        <v>6885.131504573217</v>
      </c>
      <c r="AF427">
        <f t="shared" si="261"/>
        <v>99.58754222270403</v>
      </c>
      <c r="AG427">
        <f t="shared" si="262"/>
        <v>96.0470780969922</v>
      </c>
      <c r="AH427">
        <f t="shared" si="263"/>
        <v>97.81731015984812</v>
      </c>
      <c r="AJ427">
        <f t="shared" si="264"/>
        <v>298.1024363720742</v>
      </c>
      <c r="AK427">
        <f t="shared" si="265"/>
        <v>296.9024792429924</v>
      </c>
      <c r="AL427">
        <f t="shared" si="266"/>
        <v>96.0470780969922</v>
      </c>
      <c r="AM427">
        <f t="shared" si="267"/>
        <v>420</v>
      </c>
      <c r="AN427">
        <f t="shared" si="268"/>
        <v>342.93471981732864</v>
      </c>
      <c r="AO427">
        <f t="shared" si="269"/>
        <v>96.5130295460622</v>
      </c>
      <c r="AP427">
        <f t="shared" si="270"/>
        <v>260.2024527950888</v>
      </c>
      <c r="AQ427">
        <f t="shared" si="271"/>
        <v>95.57444906324434</v>
      </c>
      <c r="AR427">
        <f t="shared" si="272"/>
        <v>96.0592244048004</v>
      </c>
      <c r="AT427">
        <f t="shared" si="273"/>
        <v>3279.126800092816</v>
      </c>
      <c r="AU427">
        <f t="shared" si="274"/>
        <v>1688.6218943221481</v>
      </c>
      <c r="AV427">
        <f t="shared" si="275"/>
        <v>1788.614618232445</v>
      </c>
      <c r="AX427">
        <f t="shared" si="276"/>
        <v>0.6443899790880848</v>
      </c>
      <c r="AY427">
        <f t="shared" si="277"/>
        <v>64.43899790880849</v>
      </c>
    </row>
    <row r="428" spans="1:51" ht="12.75">
      <c r="A428">
        <f t="shared" si="234"/>
        <v>303</v>
      </c>
      <c r="B428">
        <f t="shared" si="232"/>
        <v>0.700000000000001</v>
      </c>
      <c r="C428">
        <f t="shared" si="235"/>
        <v>0.6000000000000021</v>
      </c>
      <c r="D428">
        <f t="shared" si="236"/>
        <v>2.9439669629244897E-30</v>
      </c>
      <c r="E428">
        <f t="shared" si="237"/>
        <v>1</v>
      </c>
      <c r="F428">
        <f t="shared" si="238"/>
        <v>0</v>
      </c>
      <c r="G428">
        <f t="shared" si="239"/>
        <v>-6.606285766364534E-17</v>
      </c>
      <c r="H428">
        <f t="shared" si="240"/>
        <v>428</v>
      </c>
      <c r="I428">
        <f t="shared" si="241"/>
        <v>-15137098747550912</v>
      </c>
      <c r="J428">
        <f t="shared" si="242"/>
        <v>0.700000000000001</v>
      </c>
      <c r="K428">
        <f t="shared" si="243"/>
        <v>100.00000000000018</v>
      </c>
      <c r="L428">
        <f t="shared" si="244"/>
        <v>428</v>
      </c>
      <c r="M428">
        <f t="shared" si="245"/>
        <v>-2.860293780903601E-18</v>
      </c>
      <c r="N428">
        <f t="shared" si="246"/>
        <v>0.700000000000001</v>
      </c>
      <c r="O428">
        <f t="shared" si="247"/>
        <v>0.6000000000000021</v>
      </c>
      <c r="P428">
        <f t="shared" si="248"/>
        <v>1</v>
      </c>
      <c r="Q428">
        <f t="shared" si="249"/>
        <v>0.00013203682580169597</v>
      </c>
      <c r="R428">
        <f t="shared" si="250"/>
        <v>5.042241844794695E-05</v>
      </c>
      <c r="S428">
        <f t="shared" si="233"/>
        <v>99.99994957758155</v>
      </c>
      <c r="T428">
        <f t="shared" si="251"/>
        <v>0</v>
      </c>
      <c r="U428">
        <f t="shared" si="252"/>
        <v>3.81881479971924</v>
      </c>
      <c r="V428">
        <f t="shared" si="253"/>
        <v>0.001666666666666661</v>
      </c>
      <c r="W428">
        <f t="shared" si="254"/>
        <v>0.00015151515151515097</v>
      </c>
      <c r="Y428">
        <f t="shared" si="255"/>
        <v>0</v>
      </c>
      <c r="Z428">
        <f t="shared" si="256"/>
        <v>100.00000000000018</v>
      </c>
      <c r="AA428">
        <f t="shared" si="257"/>
        <v>0</v>
      </c>
      <c r="AB428">
        <f t="shared" si="258"/>
        <v>50.00000000000009</v>
      </c>
      <c r="AD428">
        <f t="shared" si="259"/>
        <v>-1376099886140991.8</v>
      </c>
      <c r="AE428">
        <f t="shared" si="260"/>
        <v>-31783130640647556</v>
      </c>
      <c r="AF428">
        <f t="shared" si="261"/>
        <v>100.00000000000018</v>
      </c>
      <c r="AG428">
        <f t="shared" si="262"/>
        <v>-2.496420065745013E+17</v>
      </c>
      <c r="AH428">
        <f t="shared" si="263"/>
        <v>-1.2482100328725061E+17</v>
      </c>
      <c r="AJ428">
        <f t="shared" si="264"/>
        <v>-1376099886140991.8</v>
      </c>
      <c r="AK428" t="e">
        <f t="shared" si="265"/>
        <v>#N/A</v>
      </c>
      <c r="AL428" t="e">
        <f t="shared" si="266"/>
        <v>#N/A</v>
      </c>
      <c r="AM428" t="e">
        <f t="shared" si="267"/>
        <v>#N/A</v>
      </c>
      <c r="AN428" t="e">
        <f t="shared" si="268"/>
        <v>#N/A</v>
      </c>
      <c r="AO428" t="e">
        <f t="shared" si="269"/>
        <v>#N/A</v>
      </c>
      <c r="AP428" t="e">
        <f t="shared" si="270"/>
        <v>#N/A</v>
      </c>
      <c r="AQ428" t="e">
        <f t="shared" si="271"/>
        <v>#N/A</v>
      </c>
      <c r="AR428" t="e">
        <f t="shared" si="272"/>
        <v>#N/A</v>
      </c>
      <c r="AT428">
        <f t="shared" si="273"/>
        <v>-15137098747550912</v>
      </c>
      <c r="AU428">
        <f t="shared" si="274"/>
        <v>-7568549373775456</v>
      </c>
      <c r="AV428">
        <f t="shared" si="275"/>
        <v>-8256599316845952</v>
      </c>
      <c r="AX428">
        <f t="shared" si="276"/>
        <v>0.6470588235294129</v>
      </c>
      <c r="AY428">
        <f t="shared" si="277"/>
        <v>64.70588235294129</v>
      </c>
    </row>
    <row r="429" spans="1:51" ht="12.75">
      <c r="A429">
        <f t="shared" si="234"/>
        <v>304</v>
      </c>
      <c r="B429">
        <f t="shared" si="232"/>
        <v>0.700000000000001</v>
      </c>
      <c r="C429">
        <f t="shared" si="235"/>
        <v>0.6000000000000021</v>
      </c>
      <c r="D429">
        <f t="shared" si="236"/>
        <v>2.9439669629244897E-30</v>
      </c>
      <c r="E429">
        <f t="shared" si="237"/>
        <v>1</v>
      </c>
      <c r="F429">
        <f t="shared" si="238"/>
        <v>0</v>
      </c>
      <c r="G429">
        <f t="shared" si="239"/>
        <v>-6.606285766364534E-17</v>
      </c>
      <c r="H429">
        <f t="shared" si="240"/>
        <v>429</v>
      </c>
      <c r="I429">
        <f t="shared" si="241"/>
        <v>-15137098747550912</v>
      </c>
      <c r="J429">
        <f t="shared" si="242"/>
        <v>0.700000000000001</v>
      </c>
      <c r="K429">
        <f t="shared" si="243"/>
        <v>100.00000000000018</v>
      </c>
      <c r="L429">
        <f t="shared" si="244"/>
        <v>429</v>
      </c>
      <c r="M429">
        <f t="shared" si="245"/>
        <v>-2.860293780903601E-18</v>
      </c>
      <c r="N429">
        <f t="shared" si="246"/>
        <v>0.700000000000001</v>
      </c>
      <c r="O429">
        <f t="shared" si="247"/>
        <v>0.6000000000000021</v>
      </c>
      <c r="P429">
        <f t="shared" si="248"/>
        <v>1</v>
      </c>
      <c r="Q429">
        <f t="shared" si="249"/>
        <v>0</v>
      </c>
      <c r="R429">
        <f t="shared" si="250"/>
        <v>0</v>
      </c>
      <c r="S429">
        <f t="shared" si="233"/>
        <v>100</v>
      </c>
      <c r="T429">
        <f t="shared" si="251"/>
        <v>0</v>
      </c>
      <c r="U429" t="e">
        <f t="shared" si="252"/>
        <v>#DIV/0!</v>
      </c>
      <c r="V429">
        <f t="shared" si="253"/>
        <v>0.001666666666666661</v>
      </c>
      <c r="W429">
        <f t="shared" si="254"/>
        <v>0.00015151515151515097</v>
      </c>
      <c r="Y429">
        <f t="shared" si="255"/>
        <v>0</v>
      </c>
      <c r="Z429">
        <f t="shared" si="256"/>
        <v>100.00000000000018</v>
      </c>
      <c r="AA429">
        <f t="shared" si="257"/>
        <v>0</v>
      </c>
      <c r="AB429">
        <f t="shared" si="258"/>
        <v>50.00000000000009</v>
      </c>
      <c r="AD429">
        <f t="shared" si="259"/>
        <v>-1376099886140991.8</v>
      </c>
      <c r="AE429">
        <f t="shared" si="260"/>
        <v>-31783130640647556</v>
      </c>
      <c r="AF429">
        <f t="shared" si="261"/>
        <v>100.00000000000018</v>
      </c>
      <c r="AG429">
        <f t="shared" si="262"/>
        <v>-2.496420065745013E+17</v>
      </c>
      <c r="AH429">
        <f t="shared" si="263"/>
        <v>-1.2482100328725061E+17</v>
      </c>
      <c r="AJ429">
        <f t="shared" si="264"/>
        <v>-1376099886140991.8</v>
      </c>
      <c r="AK429" t="e">
        <f t="shared" si="265"/>
        <v>#N/A</v>
      </c>
      <c r="AL429" t="e">
        <f t="shared" si="266"/>
        <v>#N/A</v>
      </c>
      <c r="AM429" t="e">
        <f t="shared" si="267"/>
        <v>#N/A</v>
      </c>
      <c r="AN429" t="e">
        <f t="shared" si="268"/>
        <v>#N/A</v>
      </c>
      <c r="AO429" t="e">
        <f t="shared" si="269"/>
        <v>#N/A</v>
      </c>
      <c r="AP429" t="e">
        <f t="shared" si="270"/>
        <v>#N/A</v>
      </c>
      <c r="AQ429" t="e">
        <f t="shared" si="271"/>
        <v>#N/A</v>
      </c>
      <c r="AR429" t="e">
        <f t="shared" si="272"/>
        <v>#N/A</v>
      </c>
      <c r="AT429">
        <f t="shared" si="273"/>
        <v>-15137098747550912</v>
      </c>
      <c r="AU429">
        <f t="shared" si="274"/>
        <v>-7568549373775456</v>
      </c>
      <c r="AV429">
        <f t="shared" si="275"/>
        <v>-8256599316845952</v>
      </c>
      <c r="AX429">
        <f t="shared" si="276"/>
        <v>0.6470588235294129</v>
      </c>
      <c r="AY429">
        <f t="shared" si="277"/>
        <v>64.70588235294129</v>
      </c>
    </row>
    <row r="430" spans="1:51" ht="12.75">
      <c r="A430">
        <f t="shared" si="234"/>
        <v>305</v>
      </c>
      <c r="B430">
        <f t="shared" si="232"/>
        <v>0.700000000000001</v>
      </c>
      <c r="C430">
        <f t="shared" si="235"/>
        <v>0.6000000000000021</v>
      </c>
      <c r="D430">
        <f t="shared" si="236"/>
        <v>2.9439669629244897E-30</v>
      </c>
      <c r="E430">
        <f t="shared" si="237"/>
        <v>1</v>
      </c>
      <c r="F430">
        <f t="shared" si="238"/>
        <v>0</v>
      </c>
      <c r="G430">
        <f t="shared" si="239"/>
        <v>-6.606285766364534E-17</v>
      </c>
      <c r="H430">
        <f t="shared" si="240"/>
        <v>430</v>
      </c>
      <c r="I430">
        <f t="shared" si="241"/>
        <v>-15137098747550912</v>
      </c>
      <c r="J430">
        <f t="shared" si="242"/>
        <v>0.700000000000001</v>
      </c>
      <c r="K430">
        <f t="shared" si="243"/>
        <v>100.00000000000018</v>
      </c>
      <c r="L430">
        <f t="shared" si="244"/>
        <v>430</v>
      </c>
      <c r="M430">
        <f t="shared" si="245"/>
        <v>-2.860293780903601E-18</v>
      </c>
      <c r="N430">
        <f t="shared" si="246"/>
        <v>0.700000000000001</v>
      </c>
      <c r="O430">
        <f t="shared" si="247"/>
        <v>0.6000000000000021</v>
      </c>
      <c r="P430">
        <f t="shared" si="248"/>
        <v>1</v>
      </c>
      <c r="Q430">
        <f t="shared" si="249"/>
        <v>0</v>
      </c>
      <c r="R430">
        <f t="shared" si="250"/>
        <v>0</v>
      </c>
      <c r="S430">
        <f>S431-R430</f>
        <v>100</v>
      </c>
      <c r="T430">
        <f t="shared" si="251"/>
        <v>0</v>
      </c>
      <c r="U430" t="e">
        <f t="shared" si="252"/>
        <v>#DIV/0!</v>
      </c>
      <c r="V430">
        <f t="shared" si="253"/>
        <v>0.001666666666666661</v>
      </c>
      <c r="W430">
        <f t="shared" si="254"/>
        <v>0.00015151515151515097</v>
      </c>
      <c r="Y430">
        <f t="shared" si="255"/>
        <v>0</v>
      </c>
      <c r="Z430">
        <f t="shared" si="256"/>
        <v>100.00000000000018</v>
      </c>
      <c r="AA430">
        <f t="shared" si="257"/>
        <v>0</v>
      </c>
      <c r="AB430">
        <f t="shared" si="258"/>
        <v>50.00000000000009</v>
      </c>
      <c r="AD430">
        <f t="shared" si="259"/>
        <v>-1376099886140991.8</v>
      </c>
      <c r="AE430">
        <f t="shared" si="260"/>
        <v>-31783130640647556</v>
      </c>
      <c r="AF430">
        <f t="shared" si="261"/>
        <v>100.00000000000018</v>
      </c>
      <c r="AG430">
        <f t="shared" si="262"/>
        <v>-2.496420065745013E+17</v>
      </c>
      <c r="AH430">
        <f t="shared" si="263"/>
        <v>-1.2482100328725061E+17</v>
      </c>
      <c r="AJ430">
        <f t="shared" si="264"/>
        <v>-1376099886140991.8</v>
      </c>
      <c r="AK430" t="e">
        <f t="shared" si="265"/>
        <v>#N/A</v>
      </c>
      <c r="AL430" t="e">
        <f t="shared" si="266"/>
        <v>#N/A</v>
      </c>
      <c r="AM430" t="e">
        <f t="shared" si="267"/>
        <v>#N/A</v>
      </c>
      <c r="AN430" t="e">
        <f t="shared" si="268"/>
        <v>#N/A</v>
      </c>
      <c r="AO430" t="e">
        <f t="shared" si="269"/>
        <v>#N/A</v>
      </c>
      <c r="AP430" t="e">
        <f t="shared" si="270"/>
        <v>#N/A</v>
      </c>
      <c r="AQ430" t="e">
        <f t="shared" si="271"/>
        <v>#N/A</v>
      </c>
      <c r="AR430" t="e">
        <f t="shared" si="272"/>
        <v>#N/A</v>
      </c>
      <c r="AT430">
        <f t="shared" si="273"/>
        <v>-15137098747550912</v>
      </c>
      <c r="AU430">
        <f t="shared" si="274"/>
        <v>-7568549373775456</v>
      </c>
      <c r="AV430">
        <f t="shared" si="275"/>
        <v>-8256599316845952</v>
      </c>
      <c r="AX430">
        <f t="shared" si="276"/>
        <v>0.6470588235294129</v>
      </c>
      <c r="AY430">
        <f t="shared" si="277"/>
        <v>64.70588235294129</v>
      </c>
    </row>
    <row r="431" spans="1:51" ht="12.75">
      <c r="A431">
        <f t="shared" si="234"/>
        <v>306</v>
      </c>
      <c r="B431">
        <f t="shared" si="232"/>
        <v>0.700000000000001</v>
      </c>
      <c r="C431">
        <f t="shared" si="235"/>
        <v>0.6000000000000021</v>
      </c>
      <c r="D431">
        <f t="shared" si="236"/>
        <v>2.9439669629244897E-30</v>
      </c>
      <c r="E431">
        <f t="shared" si="237"/>
        <v>1</v>
      </c>
      <c r="F431">
        <f t="shared" si="238"/>
        <v>0</v>
      </c>
      <c r="G431">
        <f t="shared" si="239"/>
        <v>-6.606285766364534E-17</v>
      </c>
      <c r="H431">
        <f t="shared" si="240"/>
        <v>431</v>
      </c>
      <c r="I431">
        <f t="shared" si="241"/>
        <v>-15137098747550912</v>
      </c>
      <c r="J431">
        <f t="shared" si="242"/>
        <v>0.700000000000001</v>
      </c>
      <c r="K431">
        <f t="shared" si="243"/>
        <v>100.00000000000018</v>
      </c>
      <c r="L431">
        <f t="shared" si="244"/>
        <v>431</v>
      </c>
      <c r="M431">
        <f t="shared" si="245"/>
        <v>-2.860293780903601E-18</v>
      </c>
      <c r="N431">
        <f t="shared" si="246"/>
        <v>0.700000000000001</v>
      </c>
      <c r="O431">
        <f t="shared" si="247"/>
        <v>0.6000000000000021</v>
      </c>
      <c r="P431">
        <f t="shared" si="248"/>
        <v>1</v>
      </c>
      <c r="Q431">
        <f t="shared" si="249"/>
        <v>0</v>
      </c>
      <c r="R431">
        <f t="shared" si="250"/>
        <v>0</v>
      </c>
      <c r="S431">
        <v>100</v>
      </c>
      <c r="T431">
        <f t="shared" si="251"/>
        <v>0</v>
      </c>
      <c r="U431" t="e">
        <f t="shared" si="252"/>
        <v>#DIV/0!</v>
      </c>
      <c r="V431">
        <f t="shared" si="253"/>
        <v>0.001666666666666661</v>
      </c>
      <c r="W431">
        <f t="shared" si="254"/>
        <v>0.00015151515151515097</v>
      </c>
      <c r="Y431">
        <f t="shared" si="255"/>
        <v>0</v>
      </c>
      <c r="Z431">
        <f t="shared" si="256"/>
        <v>100.00000000000018</v>
      </c>
      <c r="AA431">
        <f t="shared" si="257"/>
        <v>0</v>
      </c>
      <c r="AB431">
        <f t="shared" si="258"/>
        <v>50.00000000000009</v>
      </c>
      <c r="AD431">
        <f t="shared" si="259"/>
        <v>-1376099886140991.8</v>
      </c>
      <c r="AE431">
        <f t="shared" si="260"/>
        <v>-31783130640647556</v>
      </c>
      <c r="AF431">
        <f t="shared" si="261"/>
        <v>100.00000000000018</v>
      </c>
      <c r="AG431">
        <f t="shared" si="262"/>
        <v>-2.496420065745013E+17</v>
      </c>
      <c r="AH431">
        <f t="shared" si="263"/>
        <v>-1.2482100328725061E+17</v>
      </c>
      <c r="AJ431">
        <f t="shared" si="264"/>
        <v>-1376099886140991.8</v>
      </c>
      <c r="AK431" t="e">
        <f t="shared" si="265"/>
        <v>#N/A</v>
      </c>
      <c r="AL431" t="e">
        <f t="shared" si="266"/>
        <v>#N/A</v>
      </c>
      <c r="AM431" t="e">
        <f t="shared" si="267"/>
        <v>#N/A</v>
      </c>
      <c r="AN431" t="e">
        <f t="shared" si="268"/>
        <v>#N/A</v>
      </c>
      <c r="AO431" t="e">
        <f t="shared" si="269"/>
        <v>#N/A</v>
      </c>
      <c r="AP431" t="e">
        <f t="shared" si="270"/>
        <v>#N/A</v>
      </c>
      <c r="AQ431" t="e">
        <f t="shared" si="271"/>
        <v>#N/A</v>
      </c>
      <c r="AR431" t="e">
        <f t="shared" si="272"/>
        <v>#N/A</v>
      </c>
      <c r="AT431">
        <f t="shared" si="273"/>
        <v>-15137098747550912</v>
      </c>
      <c r="AU431">
        <f t="shared" si="274"/>
        <v>-7568549373775456</v>
      </c>
      <c r="AV431">
        <f t="shared" si="275"/>
        <v>-8256599316845952</v>
      </c>
      <c r="AX431">
        <f t="shared" si="276"/>
        <v>0.6470588235294129</v>
      </c>
      <c r="AY431">
        <f t="shared" si="277"/>
        <v>64.70588235294129</v>
      </c>
    </row>
    <row r="432" ht="12.75">
      <c r="Q432">
        <f>SUM(Q333:Q431)</f>
        <v>261.8613502999718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Seright</dc:creator>
  <cp:keywords/>
  <dc:description/>
  <cp:lastModifiedBy>Randy Seright</cp:lastModifiedBy>
  <dcterms:created xsi:type="dcterms:W3CDTF">2008-07-07T01:45:38Z</dcterms:created>
  <dcterms:modified xsi:type="dcterms:W3CDTF">2017-11-27T19:57:05Z</dcterms:modified>
  <cp:category/>
  <cp:version/>
  <cp:contentType/>
  <cp:contentStatus/>
</cp:coreProperties>
</file>